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<sst xmlns="http://schemas.openxmlformats.org/spreadsheetml/2006/main" count="126" uniqueCount="77">
  <si>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</si>
  <si>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</si>
  <si>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</si>
  <si>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2011</t>
  </si>
  <si>
    <t xml:space="preserve">9 этап </t>
  </si>
  <si>
    <t>12 ноября 2011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</si>
  <si>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</si>
  <si>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</si>
  <si>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</si>
  <si>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</si>
  <si>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</si>
  <si>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</si>
  <si>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</si>
  <si>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</si>
  <si>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</si>
  <si>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</si>
  <si>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12 ноября 2011г.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</si>
  <si>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</si>
  <si>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</si>
  <si>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</si>
  <si>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</si>
  <si>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</si>
  <si>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</si>
  <si>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</si>
  <si>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</si>
  <si>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</si>
  <si>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</si>
  <si>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</si>
  <si>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</si>
  <si>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</si>
  <si>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</si>
  <si>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</si>
  <si>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Вайнман А.</t>
  </si>
  <si>
    <t>Вайнман М.</t>
  </si>
  <si>
    <t>Лихолай А.</t>
  </si>
  <si>
    <t>Марченко П.</t>
  </si>
  <si>
    <t>Мисходжев Р.</t>
  </si>
  <si>
    <t>Анипко А.</t>
  </si>
  <si>
    <t>Безотосный А.</t>
  </si>
  <si>
    <t>Соков А.</t>
  </si>
  <si>
    <t>Корецкий В.</t>
  </si>
  <si>
    <t>Тетюшев А.</t>
  </si>
  <si>
    <t>Лаптев В.</t>
  </si>
  <si>
    <t>Руденко С.</t>
  </si>
  <si>
    <t>Корецкая Я.</t>
  </si>
  <si>
    <t>Ульянова А.</t>
  </si>
  <si>
    <t>Рычагов М.</t>
  </si>
  <si>
    <t>Поляков А.</t>
  </si>
  <si>
    <t>Тарапатин В.</t>
  </si>
  <si>
    <t>Шатыгина И.</t>
  </si>
  <si>
    <t>Фамин Д.</t>
  </si>
  <si>
    <t>Лазарев С.</t>
  </si>
  <si>
    <t>Иванова О.</t>
  </si>
  <si>
    <t>Мясников В.</t>
  </si>
  <si>
    <t>Горбунова О.</t>
  </si>
  <si>
    <t>Гущин А.</t>
  </si>
  <si>
    <t>Белов А.</t>
  </si>
  <si>
    <t>Царьков С.</t>
  </si>
  <si>
    <t>Горбунов И.</t>
  </si>
  <si>
    <t>Джумаев П.</t>
  </si>
  <si>
    <t>Калачев П.</t>
  </si>
  <si>
    <t>Мезинов А.</t>
  </si>
  <si>
    <t>Кашкин В.</t>
  </si>
  <si>
    <t>Майоров И.</t>
  </si>
  <si>
    <t>Кияшкин А.</t>
  </si>
  <si>
    <t>Топольский А.</t>
  </si>
  <si>
    <t>Яскевич Е.</t>
  </si>
  <si>
    <t>Кекеев Б.</t>
  </si>
  <si>
    <t>Шукаев М.</t>
  </si>
  <si>
    <t>Майорова О.</t>
  </si>
  <si>
    <t>Попов А.</t>
  </si>
  <si>
    <t>Дорджиев А.</t>
  </si>
  <si>
    <t>Шатыгина И</t>
  </si>
  <si>
    <t>Хохлов С.</t>
  </si>
  <si>
    <t>Каструба Д</t>
  </si>
  <si>
    <t>Вайнман М</t>
  </si>
  <si>
    <t>Безотосный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</si>
</sst>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b/>
      <sz val="10.5"/>
      <color indexed="31"/>
      <name val="Arial"/>
      <family val="2"/>
    </font>
    <font>
      <b/>
      <sz val="10.5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1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1" fillId="0" borderId="0">
      <alignment/>
      <protection/>
    </xf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1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18" borderId="13" xfId="53" applyFont="1" applyFill="1" applyBorder="1" applyAlignment="1">
      <alignment horizontal="center"/>
      <protection/>
    </xf>
    <xf numFmtId="0" fontId="12" fillId="19" borderId="13" xfId="53" applyFont="1" applyFill="1" applyBorder="1" applyProtection="1">
      <alignment/>
      <protection locked="0"/>
    </xf>
    <xf numFmtId="0" fontId="13" fillId="20" borderId="10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164" fontId="13" fillId="19" borderId="13" xfId="0" applyNumberFormat="1" applyFont="1" applyFill="1" applyBorder="1" applyAlignment="1">
      <alignment horizontal="center" vertical="center"/>
    </xf>
    <xf numFmtId="1" fontId="13" fillId="19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2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19" borderId="13" xfId="0" applyFont="1" applyFill="1" applyBorder="1" applyAlignment="1" applyProtection="1">
      <alignment/>
      <protection locked="0"/>
    </xf>
    <xf numFmtId="0" fontId="15" fillId="19" borderId="13" xfId="53" applyFont="1" applyFill="1" applyBorder="1" applyProtection="1">
      <alignment/>
      <protection locked="0"/>
    </xf>
    <xf numFmtId="0" fontId="13" fillId="20" borderId="16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2" fillId="19" borderId="18" xfId="0" applyFont="1" applyFill="1" applyBorder="1" applyAlignment="1" applyProtection="1">
      <alignment/>
      <protection locked="0"/>
    </xf>
    <xf numFmtId="0" fontId="13" fillId="19" borderId="13" xfId="0" applyFont="1" applyFill="1" applyBorder="1" applyAlignment="1">
      <alignment horizontal="center" vertical="center"/>
    </xf>
    <xf numFmtId="0" fontId="12" fillId="19" borderId="18" xfId="53" applyFont="1" applyFill="1" applyBorder="1" applyProtection="1">
      <alignment/>
      <protection locked="0"/>
    </xf>
    <xf numFmtId="0" fontId="11" fillId="18" borderId="19" xfId="53" applyFont="1" applyFill="1" applyBorder="1" applyAlignment="1">
      <alignment horizontal="center"/>
      <protection/>
    </xf>
    <xf numFmtId="0" fontId="17" fillId="20" borderId="18" xfId="42" applyNumberFormat="1" applyFont="1" applyFill="1" applyBorder="1" applyAlignment="1" applyProtection="1">
      <alignment horizontal="center" vertical="center"/>
      <protection/>
    </xf>
    <xf numFmtId="0" fontId="12" fillId="18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18" borderId="13" xfId="53" applyFont="1" applyFill="1" applyBorder="1" applyAlignment="1">
      <alignment horizontal="center"/>
      <protection/>
    </xf>
    <xf numFmtId="0" fontId="13" fillId="20" borderId="16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19" borderId="18" xfId="0" applyFont="1" applyFill="1" applyBorder="1" applyAlignment="1">
      <alignment horizontal="center" vertical="center"/>
    </xf>
    <xf numFmtId="164" fontId="13" fillId="19" borderId="18" xfId="0" applyNumberFormat="1" applyFont="1" applyFill="1" applyBorder="1" applyAlignment="1">
      <alignment horizontal="center" vertical="center"/>
    </xf>
    <xf numFmtId="1" fontId="13" fillId="19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1" fontId="13" fillId="19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3" fillId="20" borderId="15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19" borderId="11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1" fontId="13" fillId="19" borderId="19" xfId="0" applyNumberFormat="1" applyFont="1" applyFill="1" applyBorder="1" applyAlignment="1">
      <alignment horizontal="center" vertical="center"/>
    </xf>
    <xf numFmtId="0" fontId="12" fillId="18" borderId="18" xfId="53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21" borderId="24" xfId="0" applyFill="1" applyBorder="1" applyAlignment="1">
      <alignment horizontal="center"/>
    </xf>
    <xf numFmtId="0" fontId="24" fillId="21" borderId="24" xfId="0" applyFont="1" applyFill="1" applyBorder="1" applyAlignment="1">
      <alignment horizontal="center"/>
    </xf>
    <xf numFmtId="0" fontId="30" fillId="19" borderId="25" xfId="0" applyNumberFormat="1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1" fontId="31" fillId="19" borderId="13" xfId="0" applyNumberFormat="1" applyFont="1" applyFill="1" applyBorder="1" applyAlignment="1">
      <alignment horizontal="center"/>
    </xf>
    <xf numFmtId="1" fontId="31" fillId="19" borderId="0" xfId="0" applyNumberFormat="1" applyFont="1" applyFill="1" applyBorder="1" applyAlignment="1">
      <alignment horizontal="center"/>
    </xf>
    <xf numFmtId="1" fontId="31" fillId="19" borderId="2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31" fillId="19" borderId="11" xfId="0" applyNumberFormat="1" applyFont="1" applyFill="1" applyBorder="1" applyAlignment="1">
      <alignment horizontal="center"/>
    </xf>
    <xf numFmtId="1" fontId="31" fillId="19" borderId="19" xfId="0" applyNumberFormat="1" applyFont="1" applyFill="1" applyBorder="1" applyAlignment="1">
      <alignment horizontal="center"/>
    </xf>
    <xf numFmtId="1" fontId="31" fillId="19" borderId="15" xfId="0" applyNumberFormat="1" applyFont="1" applyFill="1" applyBorder="1" applyAlignment="1">
      <alignment horizontal="center"/>
    </xf>
    <xf numFmtId="1" fontId="31" fillId="19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2" fillId="19" borderId="13" xfId="0" applyNumberFormat="1" applyFont="1" applyFill="1" applyBorder="1" applyAlignment="1">
      <alignment horizontal="center"/>
    </xf>
    <xf numFmtId="0" fontId="12" fillId="19" borderId="25" xfId="0" applyNumberFormat="1" applyFont="1" applyFill="1" applyBorder="1" applyAlignment="1" applyProtection="1">
      <alignment horizontal="center"/>
      <protection locked="0"/>
    </xf>
    <xf numFmtId="1" fontId="33" fillId="22" borderId="13" xfId="0" applyNumberFormat="1" applyFont="1" applyFill="1" applyBorder="1" applyAlignment="1">
      <alignment horizontal="center"/>
    </xf>
    <xf numFmtId="1" fontId="33" fillId="22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19" borderId="26" xfId="0" applyFon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2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2" fillId="19" borderId="29" xfId="53" applyFont="1" applyFill="1" applyBorder="1" applyProtection="1">
      <alignment/>
      <protection locked="0"/>
    </xf>
    <xf numFmtId="0" fontId="8" fillId="18" borderId="18" xfId="0" applyFont="1" applyFill="1" applyBorder="1" applyAlignment="1">
      <alignment horizontal="center" vertical="center"/>
    </xf>
    <xf numFmtId="0" fontId="8" fillId="19" borderId="18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8" fillId="19" borderId="18" xfId="0" applyFont="1" applyFill="1" applyBorder="1" applyAlignment="1">
      <alignment horizontal="center"/>
    </xf>
    <xf numFmtId="0" fontId="13" fillId="20" borderId="30" xfId="0" applyFont="1" applyFill="1" applyBorder="1" applyAlignment="1">
      <alignment horizontal="center" vertical="center"/>
    </xf>
    <xf numFmtId="0" fontId="13" fillId="20" borderId="31" xfId="0" applyFont="1" applyFill="1" applyBorder="1" applyAlignment="1">
      <alignment horizontal="center" vertical="center"/>
    </xf>
    <xf numFmtId="0" fontId="13" fillId="20" borderId="32" xfId="0" applyFont="1" applyFill="1" applyBorder="1" applyAlignment="1">
      <alignment horizontal="center" vertical="center"/>
    </xf>
    <xf numFmtId="0" fontId="13" fillId="23" borderId="33" xfId="0" applyFont="1" applyFill="1" applyBorder="1" applyAlignment="1">
      <alignment horizontal="center" vertical="center"/>
    </xf>
    <xf numFmtId="0" fontId="13" fillId="23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1" fillId="18" borderId="35" xfId="53" applyFont="1" applyFill="1" applyBorder="1" applyAlignment="1">
      <alignment horizontal="center"/>
      <protection/>
    </xf>
    <xf numFmtId="0" fontId="12" fillId="19" borderId="11" xfId="53" applyFont="1" applyFill="1" applyBorder="1" applyProtection="1">
      <alignment/>
      <protection locked="0"/>
    </xf>
    <xf numFmtId="0" fontId="13" fillId="20" borderId="36" xfId="0" applyFont="1" applyFill="1" applyBorder="1" applyAlignment="1">
      <alignment horizontal="center" vertical="center"/>
    </xf>
    <xf numFmtId="0" fontId="13" fillId="20" borderId="37" xfId="0" applyFont="1" applyFill="1" applyBorder="1" applyAlignment="1">
      <alignment horizontal="center" vertical="center"/>
    </xf>
    <xf numFmtId="0" fontId="13" fillId="20" borderId="38" xfId="0" applyFont="1" applyFill="1" applyBorder="1" applyAlignment="1">
      <alignment horizontal="center" vertical="center"/>
    </xf>
    <xf numFmtId="0" fontId="13" fillId="19" borderId="39" xfId="0" applyFont="1" applyFill="1" applyBorder="1" applyAlignment="1">
      <alignment horizontal="center" vertical="center"/>
    </xf>
    <xf numFmtId="0" fontId="11" fillId="18" borderId="40" xfId="53" applyFont="1" applyFill="1" applyBorder="1" applyAlignment="1">
      <alignment horizontal="center"/>
      <protection/>
    </xf>
    <xf numFmtId="0" fontId="13" fillId="19" borderId="41" xfId="0" applyFont="1" applyFill="1" applyBorder="1" applyAlignment="1">
      <alignment horizontal="center" vertical="center"/>
    </xf>
    <xf numFmtId="0" fontId="12" fillId="18" borderId="40" xfId="0" applyFont="1" applyFill="1" applyBorder="1" applyAlignment="1">
      <alignment horizontal="center" vertical="center"/>
    </xf>
    <xf numFmtId="0" fontId="11" fillId="18" borderId="42" xfId="53" applyFont="1" applyFill="1" applyBorder="1" applyAlignment="1">
      <alignment horizontal="center"/>
      <protection/>
    </xf>
    <xf numFmtId="0" fontId="13" fillId="19" borderId="43" xfId="0" applyFont="1" applyFill="1" applyBorder="1" applyAlignment="1">
      <alignment horizontal="center" vertical="center"/>
    </xf>
    <xf numFmtId="0" fontId="11" fillId="18" borderId="44" xfId="53" applyFont="1" applyFill="1" applyBorder="1" applyAlignment="1">
      <alignment horizontal="center"/>
      <protection/>
    </xf>
    <xf numFmtId="0" fontId="13" fillId="20" borderId="45" xfId="0" applyFont="1" applyFill="1" applyBorder="1" applyAlignment="1">
      <alignment horizontal="center" vertical="center"/>
    </xf>
    <xf numFmtId="0" fontId="13" fillId="19" borderId="44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>
      <alignment/>
      <protection locked="0"/>
    </xf>
    <xf numFmtId="0" fontId="12" fillId="18" borderId="47" xfId="0" applyFont="1" applyFill="1" applyBorder="1" applyAlignment="1">
      <alignment horizontal="center" vertical="center"/>
    </xf>
    <xf numFmtId="0" fontId="12" fillId="19" borderId="38" xfId="0" applyFont="1" applyFill="1" applyBorder="1" applyAlignment="1" applyProtection="1">
      <alignment/>
      <protection locked="0"/>
    </xf>
    <xf numFmtId="0" fontId="12" fillId="19" borderId="45" xfId="0" applyFont="1" applyFill="1" applyBorder="1" applyAlignment="1" applyProtection="1">
      <alignment/>
      <protection locked="0"/>
    </xf>
    <xf numFmtId="1" fontId="32" fillId="19" borderId="11" xfId="0" applyNumberFormat="1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 wrapText="1"/>
    </xf>
    <xf numFmtId="0" fontId="0" fillId="21" borderId="24" xfId="0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/>
    </xf>
    <xf numFmtId="0" fontId="0" fillId="21" borderId="5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33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200025</xdr:rowOff>
    </xdr:from>
    <xdr:to>
      <xdr:col>10</xdr:col>
      <xdr:colOff>190500</xdr:colOff>
      <xdr:row>11</xdr:row>
      <xdr:rowOff>200025</xdr:rowOff>
    </xdr:to>
    <xdr:sp>
      <xdr:nvSpPr>
        <xdr:cNvPr id="2" name="Строка 4"/>
        <xdr:cNvSpPr>
          <a:spLocks/>
        </xdr:cNvSpPr>
      </xdr:nvSpPr>
      <xdr:spPr>
        <a:xfrm>
          <a:off x="6705600" y="27622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123825</xdr:rowOff>
    </xdr:from>
    <xdr:to>
      <xdr:col>5</xdr:col>
      <xdr:colOff>0</xdr:colOff>
      <xdr:row>25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8578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209550</xdr:rowOff>
    </xdr:from>
    <xdr:to>
      <xdr:col>10</xdr:col>
      <xdr:colOff>190500</xdr:colOff>
      <xdr:row>27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4008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U73"/>
  <sheetViews>
    <sheetView zoomScale="70" zoomScaleNormal="70" zoomScalePageLayoutView="0" workbookViewId="0" topLeftCell="A4">
      <selection activeCell="B17" activeCellId="1" sqref="B22:M22 B17:M17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9" width="7.140625" style="0" customWidth="1"/>
    <col min="10" max="10" width="8.42187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 thickBot="1">
      <c r="A9" s="17">
        <v>24</v>
      </c>
      <c r="B9" s="18" t="s">
        <v>38</v>
      </c>
      <c r="C9" s="19">
        <v>205</v>
      </c>
      <c r="D9" s="20">
        <v>203</v>
      </c>
      <c r="E9" s="21">
        <v>223</v>
      </c>
      <c r="F9" s="20">
        <v>258</v>
      </c>
      <c r="G9" s="21">
        <v>268</v>
      </c>
      <c r="H9" s="20">
        <v>193</v>
      </c>
      <c r="I9" s="22">
        <f aca="true" t="shared" si="0" ref="I9:I46">SUM(C9:H9)</f>
        <v>1350</v>
      </c>
      <c r="J9" s="23">
        <f aca="true" t="shared" si="1" ref="J9:J46">AVERAGE(C9:H9)</f>
        <v>225</v>
      </c>
      <c r="K9" s="24">
        <f aca="true" t="shared" si="2" ref="K9:K46">MAX(C9:H9)</f>
        <v>268</v>
      </c>
      <c r="L9" s="24">
        <f aca="true" t="shared" si="3" ref="L9:L46">IF(D9&lt;&gt;"",MAX(C9:H9)-MIN(C9:H9),"")</f>
        <v>75</v>
      </c>
      <c r="M9" s="22">
        <v>1</v>
      </c>
      <c r="N9" s="25">
        <f>MIN(C9:H9)</f>
        <v>193</v>
      </c>
      <c r="O9" s="26"/>
      <c r="P9" s="26"/>
      <c r="Q9" s="26"/>
      <c r="R9" s="26"/>
    </row>
    <row r="10" spans="1:16" s="16" customFormat="1" ht="12" customHeight="1" thickBot="1">
      <c r="A10" s="17">
        <v>31</v>
      </c>
      <c r="B10" s="29" t="s">
        <v>68</v>
      </c>
      <c r="C10" s="27">
        <v>174</v>
      </c>
      <c r="D10" s="20">
        <v>258</v>
      </c>
      <c r="E10" s="21">
        <v>195</v>
      </c>
      <c r="F10" s="20">
        <v>269</v>
      </c>
      <c r="G10" s="21">
        <v>216</v>
      </c>
      <c r="H10" s="20">
        <v>181</v>
      </c>
      <c r="I10" s="22">
        <f t="shared" si="0"/>
        <v>1293</v>
      </c>
      <c r="J10" s="23">
        <f t="shared" si="1"/>
        <v>215.5</v>
      </c>
      <c r="K10" s="24">
        <f t="shared" si="2"/>
        <v>269</v>
      </c>
      <c r="L10" s="24">
        <f t="shared" si="3"/>
        <v>95</v>
      </c>
      <c r="M10" s="22">
        <v>2</v>
      </c>
      <c r="N10" s="25">
        <f aca="true" t="shared" si="4" ref="N10:N37">MIN(C10:H10)</f>
        <v>174</v>
      </c>
      <c r="O10" s="28">
        <f aca="true" t="shared" si="5" ref="O10:O37">MIN(C10:H10)</f>
        <v>174</v>
      </c>
      <c r="P10" s="15"/>
    </row>
    <row r="11" spans="1:16" s="16" customFormat="1" ht="12" customHeight="1" thickBot="1">
      <c r="A11" s="17">
        <v>11</v>
      </c>
      <c r="B11" s="29" t="s">
        <v>35</v>
      </c>
      <c r="C11" s="27">
        <v>216</v>
      </c>
      <c r="D11" s="20">
        <v>243</v>
      </c>
      <c r="E11" s="21">
        <v>193</v>
      </c>
      <c r="F11" s="20">
        <v>211</v>
      </c>
      <c r="G11" s="21">
        <v>228</v>
      </c>
      <c r="H11" s="20">
        <v>193</v>
      </c>
      <c r="I11" s="22">
        <f t="shared" si="0"/>
        <v>1284</v>
      </c>
      <c r="J11" s="23">
        <f t="shared" si="1"/>
        <v>214</v>
      </c>
      <c r="K11" s="24">
        <f t="shared" si="2"/>
        <v>243</v>
      </c>
      <c r="L11" s="24">
        <f t="shared" si="3"/>
        <v>50</v>
      </c>
      <c r="M11" s="22">
        <v>3</v>
      </c>
      <c r="N11" s="25">
        <f t="shared" si="4"/>
        <v>193</v>
      </c>
      <c r="O11" s="28">
        <f t="shared" si="5"/>
        <v>193</v>
      </c>
      <c r="P11" s="15"/>
    </row>
    <row r="12" spans="1:16" s="16" customFormat="1" ht="12" customHeight="1" thickBot="1">
      <c r="A12" s="34">
        <v>6</v>
      </c>
      <c r="B12" s="29" t="s">
        <v>37</v>
      </c>
      <c r="C12" s="31">
        <v>187</v>
      </c>
      <c r="D12" s="32">
        <v>245</v>
      </c>
      <c r="E12" s="33">
        <v>188</v>
      </c>
      <c r="F12" s="32">
        <v>195</v>
      </c>
      <c r="G12" s="33">
        <v>224</v>
      </c>
      <c r="H12" s="32">
        <v>236</v>
      </c>
      <c r="I12" s="22">
        <f t="shared" si="0"/>
        <v>1275</v>
      </c>
      <c r="J12" s="23">
        <f t="shared" si="1"/>
        <v>212.5</v>
      </c>
      <c r="K12" s="24">
        <f t="shared" si="2"/>
        <v>245</v>
      </c>
      <c r="L12" s="24">
        <f t="shared" si="3"/>
        <v>58</v>
      </c>
      <c r="M12" s="22">
        <v>4</v>
      </c>
      <c r="N12" s="25">
        <f t="shared" si="4"/>
        <v>187</v>
      </c>
      <c r="O12" s="28">
        <f t="shared" si="5"/>
        <v>187</v>
      </c>
      <c r="P12" s="15"/>
    </row>
    <row r="13" spans="1:16" s="16" customFormat="1" ht="12" customHeight="1" thickBot="1">
      <c r="A13" s="34">
        <v>34</v>
      </c>
      <c r="B13" s="29" t="s">
        <v>56</v>
      </c>
      <c r="C13" s="27">
        <v>234</v>
      </c>
      <c r="D13" s="21">
        <v>177</v>
      </c>
      <c r="E13" s="33">
        <v>193</v>
      </c>
      <c r="F13" s="32">
        <v>203</v>
      </c>
      <c r="G13" s="33">
        <v>199</v>
      </c>
      <c r="H13" s="32">
        <v>247</v>
      </c>
      <c r="I13" s="22">
        <f t="shared" si="0"/>
        <v>1253</v>
      </c>
      <c r="J13" s="23">
        <f t="shared" si="1"/>
        <v>208.83333333333334</v>
      </c>
      <c r="K13" s="24">
        <f t="shared" si="2"/>
        <v>247</v>
      </c>
      <c r="L13" s="24">
        <f t="shared" si="3"/>
        <v>70</v>
      </c>
      <c r="M13" s="22">
        <v>5</v>
      </c>
      <c r="N13" s="25">
        <f t="shared" si="4"/>
        <v>177</v>
      </c>
      <c r="O13" s="28">
        <f t="shared" si="5"/>
        <v>177</v>
      </c>
      <c r="P13" s="15"/>
    </row>
    <row r="14" spans="1:16" s="16" customFormat="1" ht="12" customHeight="1" thickBot="1">
      <c r="A14" s="17">
        <v>9</v>
      </c>
      <c r="B14" s="18" t="s">
        <v>40</v>
      </c>
      <c r="C14" s="27">
        <v>220</v>
      </c>
      <c r="D14" s="35">
        <v>196</v>
      </c>
      <c r="E14" s="21">
        <v>193</v>
      </c>
      <c r="F14" s="20">
        <v>214</v>
      </c>
      <c r="G14" s="21">
        <v>201</v>
      </c>
      <c r="H14" s="27">
        <v>227</v>
      </c>
      <c r="I14" s="22">
        <f t="shared" si="0"/>
        <v>1251</v>
      </c>
      <c r="J14" s="23">
        <f t="shared" si="1"/>
        <v>208.5</v>
      </c>
      <c r="K14" s="24">
        <f t="shared" si="2"/>
        <v>227</v>
      </c>
      <c r="L14" s="24">
        <f t="shared" si="3"/>
        <v>34</v>
      </c>
      <c r="M14" s="43">
        <v>6</v>
      </c>
      <c r="N14" s="25">
        <f>MIN(C15:H15)</f>
        <v>171</v>
      </c>
      <c r="O14" s="28">
        <f>MIN(C15:H15)</f>
        <v>171</v>
      </c>
      <c r="P14" s="15"/>
    </row>
    <row r="15" spans="1:16" s="16" customFormat="1" ht="12" customHeight="1" thickBot="1">
      <c r="A15" s="17">
        <v>3</v>
      </c>
      <c r="B15" s="29" t="s">
        <v>47</v>
      </c>
      <c r="C15" s="27">
        <v>209</v>
      </c>
      <c r="D15" s="21">
        <v>180</v>
      </c>
      <c r="E15" s="33">
        <v>246</v>
      </c>
      <c r="F15" s="32">
        <v>171</v>
      </c>
      <c r="G15" s="33">
        <v>204</v>
      </c>
      <c r="H15" s="32">
        <v>238</v>
      </c>
      <c r="I15" s="22">
        <f t="shared" si="0"/>
        <v>1248</v>
      </c>
      <c r="J15" s="23">
        <f t="shared" si="1"/>
        <v>208</v>
      </c>
      <c r="K15" s="24">
        <f t="shared" si="2"/>
        <v>246</v>
      </c>
      <c r="L15" s="24">
        <f t="shared" si="3"/>
        <v>75</v>
      </c>
      <c r="M15" s="43">
        <v>7</v>
      </c>
      <c r="N15" s="25">
        <f>MIN(C14:H14)</f>
        <v>193</v>
      </c>
      <c r="O15" s="28">
        <f>MIN(C14:H14)</f>
        <v>193</v>
      </c>
      <c r="P15" s="15"/>
    </row>
    <row r="16" spans="1:16" s="16" customFormat="1" ht="12" customHeight="1" thickBot="1">
      <c r="A16" s="17">
        <v>18</v>
      </c>
      <c r="B16" s="29" t="s">
        <v>63</v>
      </c>
      <c r="C16" s="19">
        <v>180</v>
      </c>
      <c r="D16" s="36">
        <v>178</v>
      </c>
      <c r="E16" s="37">
        <v>224</v>
      </c>
      <c r="F16" s="36">
        <v>253</v>
      </c>
      <c r="G16" s="37">
        <v>236</v>
      </c>
      <c r="H16" s="36">
        <v>172</v>
      </c>
      <c r="I16" s="22">
        <f t="shared" si="0"/>
        <v>1243</v>
      </c>
      <c r="J16" s="23">
        <f t="shared" si="1"/>
        <v>207.16666666666666</v>
      </c>
      <c r="K16" s="24">
        <f t="shared" si="2"/>
        <v>253</v>
      </c>
      <c r="L16" s="24">
        <f t="shared" si="3"/>
        <v>81</v>
      </c>
      <c r="M16" s="22">
        <v>8</v>
      </c>
      <c r="N16" s="25">
        <f t="shared" si="4"/>
        <v>172</v>
      </c>
      <c r="O16" s="28">
        <f t="shared" si="5"/>
        <v>172</v>
      </c>
      <c r="P16" s="15"/>
    </row>
    <row r="17" spans="1:16" s="16" customFormat="1" ht="12" customHeight="1" thickBot="1">
      <c r="A17" s="34">
        <v>12</v>
      </c>
      <c r="B17" s="29" t="s">
        <v>60</v>
      </c>
      <c r="C17" s="27">
        <v>186</v>
      </c>
      <c r="D17" s="21">
        <v>202</v>
      </c>
      <c r="E17" s="21">
        <v>247</v>
      </c>
      <c r="F17" s="21">
        <v>180</v>
      </c>
      <c r="G17" s="21">
        <v>197</v>
      </c>
      <c r="H17" s="21">
        <v>225</v>
      </c>
      <c r="I17" s="22">
        <f t="shared" si="0"/>
        <v>1237</v>
      </c>
      <c r="J17" s="23">
        <f t="shared" si="1"/>
        <v>206.16666666666666</v>
      </c>
      <c r="K17" s="24">
        <f t="shared" si="2"/>
        <v>247</v>
      </c>
      <c r="L17" s="24">
        <f t="shared" si="3"/>
        <v>67</v>
      </c>
      <c r="M17" s="22">
        <v>9</v>
      </c>
      <c r="N17" s="25">
        <f t="shared" si="4"/>
        <v>180</v>
      </c>
      <c r="O17" s="28">
        <f t="shared" si="5"/>
        <v>180</v>
      </c>
      <c r="P17" s="15"/>
    </row>
    <row r="18" spans="1:16" s="16" customFormat="1" ht="12" customHeight="1" thickBot="1">
      <c r="A18" s="17">
        <v>2</v>
      </c>
      <c r="B18" s="18" t="s">
        <v>50</v>
      </c>
      <c r="C18" s="27">
        <v>180</v>
      </c>
      <c r="D18" s="20">
        <v>222</v>
      </c>
      <c r="E18" s="33">
        <v>235</v>
      </c>
      <c r="F18" s="32">
        <v>205</v>
      </c>
      <c r="G18" s="33">
        <v>179</v>
      </c>
      <c r="H18" s="32">
        <v>201</v>
      </c>
      <c r="I18" s="22">
        <f t="shared" si="0"/>
        <v>1222</v>
      </c>
      <c r="J18" s="23">
        <f t="shared" si="1"/>
        <v>203.66666666666666</v>
      </c>
      <c r="K18" s="24">
        <f t="shared" si="2"/>
        <v>235</v>
      </c>
      <c r="L18" s="24">
        <f t="shared" si="3"/>
        <v>56</v>
      </c>
      <c r="M18" s="22">
        <v>10</v>
      </c>
      <c r="N18" s="25">
        <f t="shared" si="4"/>
        <v>179</v>
      </c>
      <c r="O18" s="28">
        <f t="shared" si="5"/>
        <v>179</v>
      </c>
      <c r="P18" s="15"/>
    </row>
    <row r="19" spans="1:16" s="16" customFormat="1" ht="12" customHeight="1" thickBot="1">
      <c r="A19" s="17">
        <v>32</v>
      </c>
      <c r="B19" s="18" t="s">
        <v>51</v>
      </c>
      <c r="C19" s="27">
        <v>168</v>
      </c>
      <c r="D19" s="20">
        <v>255</v>
      </c>
      <c r="E19" s="21">
        <v>201</v>
      </c>
      <c r="F19" s="20">
        <v>234</v>
      </c>
      <c r="G19" s="21">
        <v>177</v>
      </c>
      <c r="H19" s="20">
        <v>180</v>
      </c>
      <c r="I19" s="22">
        <f t="shared" si="0"/>
        <v>1215</v>
      </c>
      <c r="J19" s="23">
        <f t="shared" si="1"/>
        <v>202.5</v>
      </c>
      <c r="K19" s="24">
        <f t="shared" si="2"/>
        <v>255</v>
      </c>
      <c r="L19" s="24">
        <f t="shared" si="3"/>
        <v>87</v>
      </c>
      <c r="M19" s="22">
        <v>11</v>
      </c>
      <c r="N19" s="25">
        <f t="shared" si="4"/>
        <v>168</v>
      </c>
      <c r="O19" s="28">
        <f t="shared" si="5"/>
        <v>168</v>
      </c>
      <c r="P19" s="15"/>
    </row>
    <row r="20" spans="1:16" s="16" customFormat="1" ht="12" customHeight="1" thickBot="1">
      <c r="A20" s="17">
        <v>7</v>
      </c>
      <c r="B20" s="18" t="s">
        <v>32</v>
      </c>
      <c r="C20" s="27">
        <v>228</v>
      </c>
      <c r="D20" s="20">
        <v>175</v>
      </c>
      <c r="E20" s="21">
        <v>201</v>
      </c>
      <c r="F20" s="20">
        <v>212</v>
      </c>
      <c r="G20" s="21">
        <v>198</v>
      </c>
      <c r="H20" s="20">
        <v>198</v>
      </c>
      <c r="I20" s="22">
        <f t="shared" si="0"/>
        <v>1212</v>
      </c>
      <c r="J20" s="23">
        <f t="shared" si="1"/>
        <v>202</v>
      </c>
      <c r="K20" s="24">
        <f t="shared" si="2"/>
        <v>228</v>
      </c>
      <c r="L20" s="24">
        <f t="shared" si="3"/>
        <v>53</v>
      </c>
      <c r="M20" s="43">
        <v>12</v>
      </c>
      <c r="N20" s="25">
        <f>MIN(C21:H21)</f>
        <v>183</v>
      </c>
      <c r="O20" s="28">
        <f>MIN(C21:H21)</f>
        <v>183</v>
      </c>
      <c r="P20" s="15"/>
    </row>
    <row r="21" spans="1:16" s="16" customFormat="1" ht="12" customHeight="1" thickBot="1">
      <c r="A21" s="17">
        <v>35</v>
      </c>
      <c r="B21" s="29" t="s">
        <v>36</v>
      </c>
      <c r="C21" s="38">
        <v>212</v>
      </c>
      <c r="D21" s="39">
        <v>199</v>
      </c>
      <c r="E21" s="40">
        <v>213</v>
      </c>
      <c r="F21" s="39">
        <v>191</v>
      </c>
      <c r="G21" s="40">
        <v>202</v>
      </c>
      <c r="H21" s="41">
        <v>183</v>
      </c>
      <c r="I21" s="22">
        <f t="shared" si="0"/>
        <v>1200</v>
      </c>
      <c r="J21" s="23">
        <f t="shared" si="1"/>
        <v>200</v>
      </c>
      <c r="K21" s="24">
        <f t="shared" si="2"/>
        <v>213</v>
      </c>
      <c r="L21" s="24">
        <f t="shared" si="3"/>
        <v>30</v>
      </c>
      <c r="M21" s="22">
        <v>13</v>
      </c>
      <c r="N21" s="25">
        <f>MIN(C20:H20)</f>
        <v>175</v>
      </c>
      <c r="O21" s="28">
        <f>MIN(C20:H20)</f>
        <v>175</v>
      </c>
      <c r="P21" s="15"/>
    </row>
    <row r="22" spans="1:16" s="16" customFormat="1" ht="12" customHeight="1" thickBot="1">
      <c r="A22" s="17">
        <v>17</v>
      </c>
      <c r="B22" s="42" t="s">
        <v>48</v>
      </c>
      <c r="C22" s="27">
        <v>234</v>
      </c>
      <c r="D22" s="20">
        <v>187</v>
      </c>
      <c r="E22" s="21">
        <v>211</v>
      </c>
      <c r="F22" s="20">
        <v>185</v>
      </c>
      <c r="G22" s="21">
        <v>177</v>
      </c>
      <c r="H22" s="20">
        <v>191</v>
      </c>
      <c r="I22" s="22">
        <f t="shared" si="0"/>
        <v>1185</v>
      </c>
      <c r="J22" s="23">
        <f t="shared" si="1"/>
        <v>197.5</v>
      </c>
      <c r="K22" s="24">
        <f t="shared" si="2"/>
        <v>234</v>
      </c>
      <c r="L22" s="24">
        <f t="shared" si="3"/>
        <v>57</v>
      </c>
      <c r="M22" s="22">
        <v>14</v>
      </c>
      <c r="N22" s="25">
        <f t="shared" si="4"/>
        <v>177</v>
      </c>
      <c r="O22" s="28">
        <f t="shared" si="5"/>
        <v>177</v>
      </c>
      <c r="P22" s="15"/>
    </row>
    <row r="23" spans="1:16" s="16" customFormat="1" ht="12" customHeight="1" thickBot="1">
      <c r="A23" s="17">
        <v>23</v>
      </c>
      <c r="B23" s="18" t="s">
        <v>46</v>
      </c>
      <c r="C23" s="19">
        <v>177</v>
      </c>
      <c r="D23" s="36">
        <v>186</v>
      </c>
      <c r="E23" s="37">
        <v>169</v>
      </c>
      <c r="F23" s="36">
        <v>244</v>
      </c>
      <c r="G23" s="37">
        <v>212</v>
      </c>
      <c r="H23" s="36">
        <v>193</v>
      </c>
      <c r="I23" s="22">
        <f t="shared" si="0"/>
        <v>1181</v>
      </c>
      <c r="J23" s="23">
        <f t="shared" si="1"/>
        <v>196.83333333333334</v>
      </c>
      <c r="K23" s="24">
        <f t="shared" si="2"/>
        <v>244</v>
      </c>
      <c r="L23" s="24">
        <f t="shared" si="3"/>
        <v>75</v>
      </c>
      <c r="M23" s="22">
        <v>15</v>
      </c>
      <c r="N23" s="25">
        <f t="shared" si="4"/>
        <v>169</v>
      </c>
      <c r="O23" s="28">
        <f t="shared" si="5"/>
        <v>169</v>
      </c>
      <c r="P23" s="15"/>
    </row>
    <row r="24" spans="1:16" s="16" customFormat="1" ht="12" customHeight="1" thickBot="1">
      <c r="A24" s="34">
        <v>15</v>
      </c>
      <c r="B24" s="44" t="s">
        <v>53</v>
      </c>
      <c r="C24" s="27">
        <v>180</v>
      </c>
      <c r="D24" s="21">
        <v>219</v>
      </c>
      <c r="E24" s="21">
        <v>213</v>
      </c>
      <c r="F24" s="21">
        <v>182</v>
      </c>
      <c r="G24" s="21">
        <v>224</v>
      </c>
      <c r="H24" s="21">
        <v>162</v>
      </c>
      <c r="I24" s="22">
        <f t="shared" si="0"/>
        <v>1180</v>
      </c>
      <c r="J24" s="23">
        <f t="shared" si="1"/>
        <v>196.66666666666666</v>
      </c>
      <c r="K24" s="24">
        <f t="shared" si="2"/>
        <v>224</v>
      </c>
      <c r="L24" s="24">
        <f t="shared" si="3"/>
        <v>62</v>
      </c>
      <c r="M24" s="43">
        <v>16</v>
      </c>
      <c r="N24" s="25">
        <f t="shared" si="4"/>
        <v>162</v>
      </c>
      <c r="O24" s="28">
        <f t="shared" si="5"/>
        <v>162</v>
      </c>
      <c r="P24" s="15"/>
    </row>
    <row r="25" spans="1:16" s="16" customFormat="1" ht="12" customHeight="1" thickBot="1">
      <c r="A25" s="17">
        <v>20</v>
      </c>
      <c r="B25" s="18" t="s">
        <v>55</v>
      </c>
      <c r="C25" s="31">
        <v>202</v>
      </c>
      <c r="D25" s="32">
        <v>215</v>
      </c>
      <c r="E25" s="33">
        <v>200</v>
      </c>
      <c r="F25" s="32">
        <v>183</v>
      </c>
      <c r="G25" s="33">
        <v>168</v>
      </c>
      <c r="H25" s="32">
        <v>211</v>
      </c>
      <c r="I25" s="22">
        <f t="shared" si="0"/>
        <v>1179</v>
      </c>
      <c r="J25" s="23">
        <f t="shared" si="1"/>
        <v>196.5</v>
      </c>
      <c r="K25" s="24">
        <f t="shared" si="2"/>
        <v>215</v>
      </c>
      <c r="L25" s="24">
        <f t="shared" si="3"/>
        <v>47</v>
      </c>
      <c r="M25" s="22">
        <v>17</v>
      </c>
      <c r="N25" s="25">
        <f t="shared" si="4"/>
        <v>168</v>
      </c>
      <c r="O25" s="28">
        <f t="shared" si="5"/>
        <v>168</v>
      </c>
      <c r="P25" s="15"/>
    </row>
    <row r="26" spans="1:16" s="16" customFormat="1" ht="12" customHeight="1" thickBot="1">
      <c r="A26" s="17">
        <v>38</v>
      </c>
      <c r="B26" s="18" t="s">
        <v>71</v>
      </c>
      <c r="C26" s="31">
        <v>222</v>
      </c>
      <c r="D26" s="32">
        <v>172</v>
      </c>
      <c r="E26" s="33">
        <v>178</v>
      </c>
      <c r="F26" s="32">
        <v>206</v>
      </c>
      <c r="G26" s="33">
        <v>188</v>
      </c>
      <c r="H26" s="32">
        <v>213</v>
      </c>
      <c r="I26" s="22">
        <f t="shared" si="0"/>
        <v>1179</v>
      </c>
      <c r="J26" s="23">
        <f t="shared" si="1"/>
        <v>196.5</v>
      </c>
      <c r="K26" s="24">
        <f t="shared" si="2"/>
        <v>222</v>
      </c>
      <c r="L26" s="24">
        <f t="shared" si="3"/>
        <v>50</v>
      </c>
      <c r="M26" s="43">
        <v>18</v>
      </c>
      <c r="N26" s="25">
        <f t="shared" si="4"/>
        <v>172</v>
      </c>
      <c r="O26" s="28">
        <f t="shared" si="5"/>
        <v>172</v>
      </c>
      <c r="P26" s="15"/>
    </row>
    <row r="27" spans="1:21" s="16" customFormat="1" ht="12" customHeight="1" thickBot="1">
      <c r="A27" s="17">
        <v>25</v>
      </c>
      <c r="B27" s="29" t="s">
        <v>65</v>
      </c>
      <c r="C27" s="31">
        <v>196</v>
      </c>
      <c r="D27" s="32">
        <v>182</v>
      </c>
      <c r="E27" s="46">
        <v>188</v>
      </c>
      <c r="F27" s="32">
        <v>154</v>
      </c>
      <c r="G27" s="33">
        <v>233</v>
      </c>
      <c r="H27" s="32">
        <v>191</v>
      </c>
      <c r="I27" s="22">
        <f t="shared" si="0"/>
        <v>1144</v>
      </c>
      <c r="J27" s="23">
        <f t="shared" si="1"/>
        <v>190.66666666666666</v>
      </c>
      <c r="K27" s="24">
        <f t="shared" si="2"/>
        <v>233</v>
      </c>
      <c r="L27" s="24">
        <f t="shared" si="3"/>
        <v>79</v>
      </c>
      <c r="M27" s="43">
        <v>19</v>
      </c>
      <c r="N27" s="25">
        <f t="shared" si="4"/>
        <v>154</v>
      </c>
      <c r="O27" s="28">
        <f t="shared" si="5"/>
        <v>154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17">
        <v>37</v>
      </c>
      <c r="B28" s="29" t="s">
        <v>70</v>
      </c>
      <c r="C28" s="31">
        <v>196</v>
      </c>
      <c r="D28" s="32">
        <v>160</v>
      </c>
      <c r="E28" s="33">
        <v>188</v>
      </c>
      <c r="F28" s="32">
        <v>204</v>
      </c>
      <c r="G28" s="33">
        <v>187</v>
      </c>
      <c r="H28" s="32">
        <v>188</v>
      </c>
      <c r="I28" s="22">
        <f t="shared" si="0"/>
        <v>1123</v>
      </c>
      <c r="J28" s="23">
        <f t="shared" si="1"/>
        <v>187.16666666666666</v>
      </c>
      <c r="K28" s="24">
        <f t="shared" si="2"/>
        <v>204</v>
      </c>
      <c r="L28" s="24">
        <f t="shared" si="3"/>
        <v>44</v>
      </c>
      <c r="M28" s="43">
        <v>20</v>
      </c>
      <c r="N28" s="25">
        <f t="shared" si="4"/>
        <v>160</v>
      </c>
      <c r="O28" s="28">
        <f t="shared" si="5"/>
        <v>160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45">
        <v>29</v>
      </c>
      <c r="B29" s="18" t="s">
        <v>67</v>
      </c>
      <c r="C29" s="31">
        <v>191</v>
      </c>
      <c r="D29" s="32">
        <v>158</v>
      </c>
      <c r="E29" s="33">
        <v>221</v>
      </c>
      <c r="F29" s="32">
        <v>194</v>
      </c>
      <c r="G29" s="33">
        <v>178</v>
      </c>
      <c r="H29" s="32">
        <v>171</v>
      </c>
      <c r="I29" s="22">
        <f t="shared" si="0"/>
        <v>1113</v>
      </c>
      <c r="J29" s="23">
        <f t="shared" si="1"/>
        <v>185.5</v>
      </c>
      <c r="K29" s="24">
        <f t="shared" si="2"/>
        <v>221</v>
      </c>
      <c r="L29" s="24">
        <f t="shared" si="3"/>
        <v>63</v>
      </c>
      <c r="M29" s="43">
        <v>21</v>
      </c>
      <c r="N29" s="25">
        <f t="shared" si="4"/>
        <v>158</v>
      </c>
      <c r="O29" s="28">
        <f t="shared" si="5"/>
        <v>158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5">
        <v>14</v>
      </c>
      <c r="B30" s="29" t="s">
        <v>57</v>
      </c>
      <c r="C30" s="31">
        <v>147</v>
      </c>
      <c r="D30" s="32">
        <v>211</v>
      </c>
      <c r="E30" s="33">
        <v>186</v>
      </c>
      <c r="F30" s="32">
        <v>167</v>
      </c>
      <c r="G30" s="33">
        <v>200</v>
      </c>
      <c r="H30" s="32">
        <v>193</v>
      </c>
      <c r="I30" s="22">
        <f t="shared" si="0"/>
        <v>1104</v>
      </c>
      <c r="J30" s="23">
        <f t="shared" si="1"/>
        <v>184</v>
      </c>
      <c r="K30" s="24">
        <f t="shared" si="2"/>
        <v>211</v>
      </c>
      <c r="L30" s="24">
        <f t="shared" si="3"/>
        <v>64</v>
      </c>
      <c r="M30" s="43">
        <v>22</v>
      </c>
      <c r="N30" s="25">
        <f t="shared" si="4"/>
        <v>147</v>
      </c>
      <c r="O30" s="28">
        <f t="shared" si="5"/>
        <v>147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45">
        <v>22</v>
      </c>
      <c r="B31" s="18" t="s">
        <v>64</v>
      </c>
      <c r="C31" s="31">
        <v>170</v>
      </c>
      <c r="D31" s="32">
        <v>223</v>
      </c>
      <c r="E31" s="33">
        <v>171</v>
      </c>
      <c r="F31" s="32">
        <v>183</v>
      </c>
      <c r="G31" s="33">
        <v>192</v>
      </c>
      <c r="H31" s="32">
        <v>160</v>
      </c>
      <c r="I31" s="22">
        <f t="shared" si="0"/>
        <v>1099</v>
      </c>
      <c r="J31" s="23">
        <f t="shared" si="1"/>
        <v>183.16666666666666</v>
      </c>
      <c r="K31" s="24">
        <f t="shared" si="2"/>
        <v>223</v>
      </c>
      <c r="L31" s="24">
        <f t="shared" si="3"/>
        <v>63</v>
      </c>
      <c r="M31" s="43">
        <v>23</v>
      </c>
      <c r="N31" s="25">
        <f t="shared" si="4"/>
        <v>160</v>
      </c>
      <c r="O31" s="28">
        <f t="shared" si="5"/>
        <v>160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45">
        <v>40</v>
      </c>
      <c r="B32" s="18" t="s">
        <v>58</v>
      </c>
      <c r="C32" s="31">
        <v>153</v>
      </c>
      <c r="D32" s="32">
        <v>179</v>
      </c>
      <c r="E32" s="33">
        <v>187</v>
      </c>
      <c r="F32" s="32">
        <v>172</v>
      </c>
      <c r="G32" s="33">
        <v>193</v>
      </c>
      <c r="H32" s="32">
        <v>197</v>
      </c>
      <c r="I32" s="22">
        <f t="shared" si="0"/>
        <v>1081</v>
      </c>
      <c r="J32" s="23">
        <f t="shared" si="1"/>
        <v>180.16666666666666</v>
      </c>
      <c r="K32" s="24">
        <f t="shared" si="2"/>
        <v>197</v>
      </c>
      <c r="L32" s="24">
        <f t="shared" si="3"/>
        <v>44</v>
      </c>
      <c r="M32" s="43">
        <v>24</v>
      </c>
      <c r="N32" s="25">
        <f t="shared" si="4"/>
        <v>153</v>
      </c>
      <c r="O32" s="28"/>
      <c r="P32" s="15"/>
      <c r="Q32" s="15"/>
      <c r="R32" s="15"/>
      <c r="S32" s="15"/>
      <c r="T32" s="15"/>
      <c r="U32" s="15"/>
    </row>
    <row r="33" spans="1:21" s="16" customFormat="1" ht="12" customHeight="1" thickBot="1">
      <c r="A33" s="45">
        <v>5</v>
      </c>
      <c r="B33" s="30" t="s">
        <v>42</v>
      </c>
      <c r="C33" s="31">
        <v>167</v>
      </c>
      <c r="D33" s="32">
        <v>180</v>
      </c>
      <c r="E33" s="33">
        <v>143</v>
      </c>
      <c r="F33" s="32">
        <v>178</v>
      </c>
      <c r="G33" s="33">
        <v>173</v>
      </c>
      <c r="H33" s="32">
        <v>233</v>
      </c>
      <c r="I33" s="22">
        <f t="shared" si="0"/>
        <v>1074</v>
      </c>
      <c r="J33" s="23">
        <f t="shared" si="1"/>
        <v>179</v>
      </c>
      <c r="K33" s="24">
        <f t="shared" si="2"/>
        <v>233</v>
      </c>
      <c r="L33" s="24">
        <f t="shared" si="3"/>
        <v>90</v>
      </c>
      <c r="M33" s="43">
        <v>25</v>
      </c>
      <c r="N33" s="25">
        <f t="shared" si="4"/>
        <v>143</v>
      </c>
      <c r="O33" s="28"/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45">
        <v>8</v>
      </c>
      <c r="B34" s="18" t="s">
        <v>39</v>
      </c>
      <c r="C34" s="31">
        <v>156</v>
      </c>
      <c r="D34" s="32">
        <v>134</v>
      </c>
      <c r="E34" s="33">
        <v>171</v>
      </c>
      <c r="F34" s="32">
        <v>228</v>
      </c>
      <c r="G34" s="33">
        <v>213</v>
      </c>
      <c r="H34" s="32">
        <v>169</v>
      </c>
      <c r="I34" s="22">
        <f t="shared" si="0"/>
        <v>1071</v>
      </c>
      <c r="J34" s="23">
        <f t="shared" si="1"/>
        <v>178.5</v>
      </c>
      <c r="K34" s="24">
        <f t="shared" si="2"/>
        <v>228</v>
      </c>
      <c r="L34" s="24">
        <f t="shared" si="3"/>
        <v>94</v>
      </c>
      <c r="M34" s="43">
        <v>26</v>
      </c>
      <c r="N34" s="25">
        <f t="shared" si="4"/>
        <v>134</v>
      </c>
      <c r="O34" s="28"/>
      <c r="P34" s="15"/>
      <c r="Q34" s="15"/>
      <c r="R34" s="15"/>
      <c r="S34" s="15"/>
      <c r="T34" s="15"/>
      <c r="U34" s="15"/>
    </row>
    <row r="35" spans="1:21" s="16" customFormat="1" ht="12" customHeight="1" thickBot="1">
      <c r="A35" s="45">
        <v>13</v>
      </c>
      <c r="B35" s="18" t="s">
        <v>61</v>
      </c>
      <c r="C35" s="31">
        <v>180</v>
      </c>
      <c r="D35" s="32">
        <v>234</v>
      </c>
      <c r="E35" s="33">
        <v>170</v>
      </c>
      <c r="F35" s="32">
        <v>177</v>
      </c>
      <c r="G35" s="33">
        <v>138</v>
      </c>
      <c r="H35" s="32">
        <v>168</v>
      </c>
      <c r="I35" s="22">
        <f t="shared" si="0"/>
        <v>1067</v>
      </c>
      <c r="J35" s="23">
        <f t="shared" si="1"/>
        <v>177.83333333333334</v>
      </c>
      <c r="K35" s="24">
        <f t="shared" si="2"/>
        <v>234</v>
      </c>
      <c r="L35" s="24">
        <f t="shared" si="3"/>
        <v>96</v>
      </c>
      <c r="M35" s="43">
        <v>27</v>
      </c>
      <c r="N35" s="25">
        <f t="shared" si="4"/>
        <v>138</v>
      </c>
      <c r="O35" s="28"/>
      <c r="P35" s="15"/>
      <c r="Q35" s="15"/>
      <c r="R35" s="15"/>
      <c r="S35" s="15"/>
      <c r="T35" s="15"/>
      <c r="U35" s="15"/>
    </row>
    <row r="36" spans="1:21" s="16" customFormat="1" ht="12" customHeight="1" thickBot="1">
      <c r="A36" s="47">
        <v>30</v>
      </c>
      <c r="B36" s="29" t="s">
        <v>43</v>
      </c>
      <c r="C36" s="31">
        <v>168</v>
      </c>
      <c r="D36" s="32">
        <v>166</v>
      </c>
      <c r="E36" s="33">
        <v>193</v>
      </c>
      <c r="F36" s="32">
        <v>161</v>
      </c>
      <c r="G36" s="33">
        <v>160</v>
      </c>
      <c r="H36" s="32">
        <v>206</v>
      </c>
      <c r="I36" s="22">
        <f t="shared" si="0"/>
        <v>1054</v>
      </c>
      <c r="J36" s="23">
        <f t="shared" si="1"/>
        <v>175.66666666666666</v>
      </c>
      <c r="K36" s="24">
        <f t="shared" si="2"/>
        <v>206</v>
      </c>
      <c r="L36" s="24">
        <f t="shared" si="3"/>
        <v>46</v>
      </c>
      <c r="M36" s="43">
        <v>28</v>
      </c>
      <c r="N36" s="25">
        <f t="shared" si="4"/>
        <v>160</v>
      </c>
      <c r="O36" s="28"/>
      <c r="P36" s="15"/>
      <c r="Q36" s="15"/>
      <c r="R36" s="15"/>
      <c r="S36" s="15"/>
      <c r="T36" s="15"/>
      <c r="U36" s="15"/>
    </row>
    <row r="37" spans="1:21" s="16" customFormat="1" ht="12" customHeight="1" thickBot="1">
      <c r="A37" s="45">
        <v>41</v>
      </c>
      <c r="B37" s="18" t="s">
        <v>73</v>
      </c>
      <c r="C37" s="31">
        <v>155</v>
      </c>
      <c r="D37" s="32">
        <v>169</v>
      </c>
      <c r="E37" s="33">
        <v>188</v>
      </c>
      <c r="F37" s="32">
        <v>191</v>
      </c>
      <c r="G37" s="33">
        <v>180</v>
      </c>
      <c r="H37" s="32">
        <v>167</v>
      </c>
      <c r="I37" s="22">
        <f t="shared" si="0"/>
        <v>1050</v>
      </c>
      <c r="J37" s="23">
        <f t="shared" si="1"/>
        <v>175</v>
      </c>
      <c r="K37" s="24">
        <f t="shared" si="2"/>
        <v>191</v>
      </c>
      <c r="L37" s="24">
        <f t="shared" si="3"/>
        <v>36</v>
      </c>
      <c r="M37" s="43">
        <v>29</v>
      </c>
      <c r="N37" s="25">
        <f t="shared" si="4"/>
        <v>155</v>
      </c>
      <c r="O37" s="28">
        <f t="shared" si="5"/>
        <v>155</v>
      </c>
      <c r="P37" s="15"/>
      <c r="Q37" s="15"/>
      <c r="R37" s="15"/>
      <c r="S37" s="15"/>
      <c r="T37" s="15"/>
      <c r="U37" s="15"/>
    </row>
    <row r="38" spans="1:21" s="16" customFormat="1" ht="12" customHeight="1" thickBot="1">
      <c r="A38" s="153">
        <v>19</v>
      </c>
      <c r="B38" s="154" t="s">
        <v>62</v>
      </c>
      <c r="C38" s="38">
        <v>171</v>
      </c>
      <c r="D38" s="39">
        <v>180</v>
      </c>
      <c r="E38" s="40">
        <v>143</v>
      </c>
      <c r="F38" s="39">
        <v>157</v>
      </c>
      <c r="G38" s="40">
        <v>205</v>
      </c>
      <c r="H38" s="39">
        <v>167</v>
      </c>
      <c r="I38" s="22">
        <f t="shared" si="0"/>
        <v>1023</v>
      </c>
      <c r="J38" s="23">
        <f t="shared" si="1"/>
        <v>170.5</v>
      </c>
      <c r="K38" s="24">
        <f t="shared" si="2"/>
        <v>205</v>
      </c>
      <c r="L38" s="24">
        <f t="shared" si="3"/>
        <v>62</v>
      </c>
      <c r="M38" s="74">
        <v>30</v>
      </c>
      <c r="N38" s="25">
        <f>MIN(C38:H38)</f>
        <v>143</v>
      </c>
      <c r="O38" s="28"/>
      <c r="P38" s="15"/>
      <c r="Q38" s="15"/>
      <c r="R38" s="15"/>
      <c r="S38" s="15"/>
      <c r="T38" s="15"/>
      <c r="U38" s="15"/>
    </row>
    <row r="39" spans="1:21" s="16" customFormat="1" ht="12.75" customHeight="1" thickBot="1">
      <c r="A39" s="169">
        <v>10</v>
      </c>
      <c r="B39" s="170" t="s">
        <v>59</v>
      </c>
      <c r="C39" s="155">
        <v>141</v>
      </c>
      <c r="D39" s="156">
        <v>189</v>
      </c>
      <c r="E39" s="157">
        <v>170</v>
      </c>
      <c r="F39" s="156">
        <v>168</v>
      </c>
      <c r="G39" s="157">
        <v>177</v>
      </c>
      <c r="H39" s="156">
        <v>174</v>
      </c>
      <c r="I39" s="22">
        <f t="shared" si="0"/>
        <v>1019</v>
      </c>
      <c r="J39" s="23">
        <f t="shared" si="1"/>
        <v>169.83333333333334</v>
      </c>
      <c r="K39" s="24">
        <f t="shared" si="2"/>
        <v>189</v>
      </c>
      <c r="L39" s="24">
        <f t="shared" si="3"/>
        <v>48</v>
      </c>
      <c r="M39" s="158">
        <v>31</v>
      </c>
      <c r="N39" s="25">
        <f>MIN(C40:H40)</f>
        <v>0</v>
      </c>
      <c r="O39" s="28">
        <f>MIN(C40:H40)</f>
        <v>0</v>
      </c>
      <c r="P39" s="15"/>
      <c r="Q39" s="15"/>
      <c r="R39" s="15"/>
      <c r="S39" s="15"/>
      <c r="T39" s="15"/>
      <c r="U39" s="15"/>
    </row>
    <row r="40" spans="1:21" s="16" customFormat="1" ht="12.75" customHeight="1" hidden="1">
      <c r="A40" s="159"/>
      <c r="B40" s="18"/>
      <c r="C40" s="31"/>
      <c r="D40" s="32"/>
      <c r="E40" s="33"/>
      <c r="F40" s="147"/>
      <c r="G40" s="31"/>
      <c r="H40" s="32"/>
      <c r="I40" s="22">
        <f t="shared" si="0"/>
        <v>0</v>
      </c>
      <c r="J40" s="23" t="e">
        <f t="shared" si="1"/>
        <v>#DIV/0!</v>
      </c>
      <c r="K40" s="24">
        <f t="shared" si="2"/>
        <v>0</v>
      </c>
      <c r="L40" s="24">
        <f t="shared" si="3"/>
      </c>
      <c r="M40" s="160">
        <v>31</v>
      </c>
      <c r="N40" s="25">
        <f>MIN(C41:H41)</f>
        <v>0</v>
      </c>
      <c r="O40" s="28">
        <f>MIN(C41:H41)</f>
        <v>0</v>
      </c>
      <c r="P40" s="15"/>
      <c r="Q40" s="15"/>
      <c r="R40" s="15"/>
      <c r="S40" s="15"/>
      <c r="T40" s="15"/>
      <c r="U40" s="15"/>
    </row>
    <row r="41" spans="1:21" s="16" customFormat="1" ht="12.75" customHeight="1" hidden="1">
      <c r="A41" s="159"/>
      <c r="B41" s="18"/>
      <c r="C41" s="31"/>
      <c r="D41" s="32"/>
      <c r="E41" s="33"/>
      <c r="F41" s="148"/>
      <c r="G41" s="31"/>
      <c r="H41" s="32"/>
      <c r="I41" s="22">
        <f t="shared" si="0"/>
        <v>0</v>
      </c>
      <c r="J41" s="23" t="e">
        <f t="shared" si="1"/>
        <v>#DIV/0!</v>
      </c>
      <c r="K41" s="24">
        <f t="shared" si="2"/>
        <v>0</v>
      </c>
      <c r="L41" s="24">
        <f t="shared" si="3"/>
      </c>
      <c r="M41" s="160">
        <v>25</v>
      </c>
      <c r="N41" s="25">
        <f>MIN(C42:H42)</f>
        <v>0</v>
      </c>
      <c r="O41" s="28">
        <f>MIN(C42:H42)</f>
        <v>0</v>
      </c>
      <c r="P41" s="15"/>
      <c r="Q41" s="15"/>
      <c r="R41" s="48"/>
      <c r="S41" s="15"/>
      <c r="T41" s="15"/>
      <c r="U41" s="15"/>
    </row>
    <row r="42" spans="1:21" s="16" customFormat="1" ht="12.75" customHeight="1" hidden="1">
      <c r="A42" s="161"/>
      <c r="B42" s="29"/>
      <c r="C42" s="31"/>
      <c r="D42" s="32"/>
      <c r="E42" s="33"/>
      <c r="F42" s="148"/>
      <c r="G42" s="31"/>
      <c r="H42" s="32"/>
      <c r="I42" s="22">
        <f t="shared" si="0"/>
        <v>0</v>
      </c>
      <c r="J42" s="23" t="e">
        <f t="shared" si="1"/>
        <v>#DIV/0!</v>
      </c>
      <c r="K42" s="24">
        <f t="shared" si="2"/>
        <v>0</v>
      </c>
      <c r="L42" s="24">
        <f t="shared" si="3"/>
      </c>
      <c r="M42" s="160">
        <v>26</v>
      </c>
      <c r="N42" s="25">
        <f>MIN(C43:H43)</f>
        <v>0</v>
      </c>
      <c r="O42" s="28">
        <f>MIN(C43:H43)</f>
        <v>0</v>
      </c>
      <c r="P42" s="15"/>
      <c r="Q42" s="15"/>
      <c r="R42" s="15"/>
      <c r="S42" s="15"/>
      <c r="T42" s="15"/>
      <c r="U42" s="15"/>
    </row>
    <row r="43" spans="1:21" s="16" customFormat="1" ht="12.75" customHeight="1" hidden="1">
      <c r="A43" s="159"/>
      <c r="B43" s="18"/>
      <c r="C43" s="31"/>
      <c r="D43" s="32"/>
      <c r="E43" s="33"/>
      <c r="F43" s="148"/>
      <c r="G43" s="31"/>
      <c r="H43" s="32"/>
      <c r="I43" s="22">
        <f t="shared" si="0"/>
        <v>0</v>
      </c>
      <c r="J43" s="23" t="e">
        <f t="shared" si="1"/>
        <v>#DIV/0!</v>
      </c>
      <c r="K43" s="24">
        <f t="shared" si="2"/>
        <v>0</v>
      </c>
      <c r="L43" s="24">
        <f t="shared" si="3"/>
      </c>
      <c r="M43" s="160">
        <v>27</v>
      </c>
      <c r="N43" s="25">
        <f>MIN(C44:H44)</f>
        <v>0</v>
      </c>
      <c r="O43" s="28">
        <f>MIN(C44:H44)</f>
        <v>0</v>
      </c>
      <c r="P43" s="15"/>
      <c r="Q43" s="15"/>
      <c r="R43" s="15"/>
      <c r="S43" s="15"/>
      <c r="T43" s="15"/>
      <c r="U43" s="15"/>
    </row>
    <row r="44" spans="1:21" s="16" customFormat="1" ht="12.75" customHeight="1" hidden="1">
      <c r="A44" s="162"/>
      <c r="B44" s="142"/>
      <c r="C44" s="38"/>
      <c r="D44" s="39"/>
      <c r="E44" s="40"/>
      <c r="F44" s="149"/>
      <c r="G44" s="38"/>
      <c r="H44" s="39"/>
      <c r="I44" s="22">
        <f t="shared" si="0"/>
        <v>0</v>
      </c>
      <c r="J44" s="23" t="e">
        <f t="shared" si="1"/>
        <v>#DIV/0!</v>
      </c>
      <c r="K44" s="24">
        <f t="shared" si="2"/>
        <v>0</v>
      </c>
      <c r="L44" s="24">
        <f t="shared" si="3"/>
      </c>
      <c r="M44" s="163">
        <v>28</v>
      </c>
      <c r="N44" s="25">
        <f aca="true" t="shared" si="6" ref="N44:N57">MIN(C46:H46)</f>
        <v>124</v>
      </c>
      <c r="O44" s="49"/>
      <c r="P44" s="15"/>
      <c r="Q44" s="15"/>
      <c r="R44" s="15"/>
      <c r="S44" s="15"/>
      <c r="T44" s="15"/>
      <c r="U44" s="15"/>
    </row>
    <row r="45" spans="1:21" s="16" customFormat="1" ht="12" customHeight="1" thickBot="1">
      <c r="A45" s="164">
        <v>27</v>
      </c>
      <c r="B45" s="171" t="s">
        <v>41</v>
      </c>
      <c r="C45" s="165">
        <v>183</v>
      </c>
      <c r="D45" s="165">
        <v>207</v>
      </c>
      <c r="E45" s="165">
        <v>133</v>
      </c>
      <c r="F45" s="165">
        <v>171</v>
      </c>
      <c r="G45" s="165">
        <v>149</v>
      </c>
      <c r="H45" s="165">
        <v>154</v>
      </c>
      <c r="I45" s="22">
        <f t="shared" si="0"/>
        <v>997</v>
      </c>
      <c r="J45" s="23">
        <f t="shared" si="1"/>
        <v>166.16666666666666</v>
      </c>
      <c r="K45" s="24">
        <f t="shared" si="2"/>
        <v>207</v>
      </c>
      <c r="L45" s="24">
        <f t="shared" si="3"/>
        <v>74</v>
      </c>
      <c r="M45" s="166">
        <v>32</v>
      </c>
      <c r="N45" s="25">
        <f t="shared" si="6"/>
        <v>0</v>
      </c>
      <c r="O45" s="50"/>
      <c r="P45" s="15"/>
      <c r="Q45" s="15"/>
      <c r="R45" s="15"/>
      <c r="S45" s="15"/>
      <c r="T45" s="15"/>
      <c r="U45" s="15"/>
    </row>
    <row r="46" spans="1:21" s="53" customFormat="1" ht="12" customHeight="1" thickBot="1">
      <c r="A46" s="167">
        <v>42</v>
      </c>
      <c r="B46" s="168" t="s">
        <v>74</v>
      </c>
      <c r="C46" s="151">
        <v>176</v>
      </c>
      <c r="D46" s="151">
        <v>167</v>
      </c>
      <c r="E46" s="150">
        <v>124</v>
      </c>
      <c r="F46" s="151">
        <v>137</v>
      </c>
      <c r="G46" s="150">
        <v>166</v>
      </c>
      <c r="H46" s="150">
        <v>165</v>
      </c>
      <c r="I46" s="22">
        <f t="shared" si="0"/>
        <v>935</v>
      </c>
      <c r="J46" s="23">
        <f t="shared" si="1"/>
        <v>155.83333333333334</v>
      </c>
      <c r="K46" s="24">
        <f t="shared" si="2"/>
        <v>176</v>
      </c>
      <c r="L46" s="24">
        <f t="shared" si="3"/>
        <v>52</v>
      </c>
      <c r="M46" s="152">
        <v>33</v>
      </c>
      <c r="N46" s="25">
        <f t="shared" si="6"/>
        <v>1</v>
      </c>
      <c r="O46" s="51" t="s">
        <v>13</v>
      </c>
      <c r="P46" s="52"/>
      <c r="Q46" s="52"/>
      <c r="R46" s="52"/>
      <c r="S46" s="52"/>
      <c r="T46" s="52"/>
      <c r="U46" s="52"/>
    </row>
    <row r="47" spans="1:21" s="16" customFormat="1" ht="12" customHeight="1" thickBot="1">
      <c r="A47" s="173" t="s">
        <v>14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5"/>
      <c r="N47" s="25">
        <f t="shared" si="6"/>
        <v>161</v>
      </c>
      <c r="O47" s="61">
        <f aca="true" t="shared" si="7" ref="O47:O57">MIN(C49:H49)</f>
        <v>161</v>
      </c>
      <c r="P47" s="15"/>
      <c r="Q47" s="15"/>
      <c r="R47" s="15"/>
      <c r="S47" s="15"/>
      <c r="T47" s="15"/>
      <c r="U47" s="15"/>
    </row>
    <row r="48" spans="1:21" s="66" customFormat="1" ht="12" customHeight="1" thickBot="1">
      <c r="A48" s="143"/>
      <c r="B48" s="144" t="s">
        <v>6</v>
      </c>
      <c r="C48" s="145">
        <v>1</v>
      </c>
      <c r="D48" s="145">
        <v>2</v>
      </c>
      <c r="E48" s="145">
        <v>3</v>
      </c>
      <c r="F48" s="145">
        <v>4</v>
      </c>
      <c r="G48" s="145">
        <v>5</v>
      </c>
      <c r="H48" s="145">
        <v>6</v>
      </c>
      <c r="I48" s="146" t="s">
        <v>7</v>
      </c>
      <c r="J48" s="146" t="s">
        <v>8</v>
      </c>
      <c r="K48" s="146" t="s">
        <v>9</v>
      </c>
      <c r="L48" s="146" t="s">
        <v>10</v>
      </c>
      <c r="M48" s="146" t="s">
        <v>11</v>
      </c>
      <c r="N48" s="25">
        <f t="shared" si="6"/>
        <v>178</v>
      </c>
      <c r="O48" s="61">
        <f t="shared" si="7"/>
        <v>178</v>
      </c>
      <c r="P48" s="65"/>
      <c r="Q48" s="65"/>
      <c r="R48" s="65"/>
      <c r="S48" s="65"/>
      <c r="T48" s="65"/>
      <c r="U48" s="65"/>
    </row>
    <row r="49" spans="1:21" s="66" customFormat="1" ht="12" customHeight="1" thickBot="1">
      <c r="A49" s="34">
        <v>36</v>
      </c>
      <c r="B49" s="29" t="s">
        <v>45</v>
      </c>
      <c r="C49" s="55">
        <v>193</v>
      </c>
      <c r="D49" s="56">
        <v>245</v>
      </c>
      <c r="E49" s="57">
        <v>217</v>
      </c>
      <c r="F49" s="56">
        <v>223</v>
      </c>
      <c r="G49" s="57">
        <v>161</v>
      </c>
      <c r="H49" s="56">
        <v>206</v>
      </c>
      <c r="I49" s="58">
        <f aca="true" t="shared" si="8" ref="I49:I59">IF(C49&lt;&gt;"",SUM(C49:H49),"")</f>
        <v>1245</v>
      </c>
      <c r="J49" s="59">
        <f aca="true" t="shared" si="9" ref="J49:J59">IF(C49&lt;&gt;"",AVERAGE(C49:H49),"")</f>
        <v>207.5</v>
      </c>
      <c r="K49" s="60">
        <f aca="true" t="shared" si="10" ref="K49:K59">IF(C49&lt;&gt;"",MAX(C49:H49),"")</f>
        <v>245</v>
      </c>
      <c r="L49" s="60">
        <f aca="true" t="shared" si="11" ref="L49:L59">IF(D49&lt;&gt;"",MAX(C49:H49)-MIN(C49:H49),"")</f>
        <v>84</v>
      </c>
      <c r="M49" s="58">
        <v>1</v>
      </c>
      <c r="N49" s="25">
        <f t="shared" si="6"/>
        <v>184</v>
      </c>
      <c r="O49" s="61">
        <f t="shared" si="7"/>
        <v>184</v>
      </c>
      <c r="P49" s="65"/>
      <c r="Q49" s="65"/>
      <c r="R49" s="65"/>
      <c r="S49" s="65"/>
      <c r="T49" s="65"/>
      <c r="U49" s="65"/>
    </row>
    <row r="50" spans="1:16" s="66" customFormat="1" ht="12" customHeight="1" thickBot="1">
      <c r="A50" s="34">
        <v>26</v>
      </c>
      <c r="B50" s="29" t="s">
        <v>52</v>
      </c>
      <c r="C50" s="62">
        <v>190</v>
      </c>
      <c r="D50" s="63">
        <v>232</v>
      </c>
      <c r="E50" s="57">
        <v>178</v>
      </c>
      <c r="F50" s="56">
        <v>215</v>
      </c>
      <c r="G50" s="57">
        <v>229</v>
      </c>
      <c r="H50" s="56">
        <v>199</v>
      </c>
      <c r="I50" s="58">
        <f t="shared" si="8"/>
        <v>1243</v>
      </c>
      <c r="J50" s="59">
        <f t="shared" si="9"/>
        <v>207.16666666666666</v>
      </c>
      <c r="K50" s="64">
        <f t="shared" si="10"/>
        <v>232</v>
      </c>
      <c r="L50" s="64">
        <f t="shared" si="11"/>
        <v>54</v>
      </c>
      <c r="M50" s="43">
        <v>2</v>
      </c>
      <c r="N50" s="25">
        <f t="shared" si="6"/>
        <v>153</v>
      </c>
      <c r="O50" s="61">
        <f t="shared" si="7"/>
        <v>153</v>
      </c>
      <c r="P50" s="65"/>
    </row>
    <row r="51" spans="1:16" s="66" customFormat="1" ht="12" customHeight="1" thickBot="1">
      <c r="A51" s="54">
        <v>39</v>
      </c>
      <c r="B51" s="18" t="s">
        <v>72</v>
      </c>
      <c r="C51" s="67">
        <v>213</v>
      </c>
      <c r="D51" s="68">
        <v>190</v>
      </c>
      <c r="E51" s="68">
        <v>184</v>
      </c>
      <c r="F51" s="69">
        <v>188</v>
      </c>
      <c r="G51" s="67">
        <v>188</v>
      </c>
      <c r="H51" s="69">
        <v>204</v>
      </c>
      <c r="I51" s="58">
        <f t="shared" si="8"/>
        <v>1167</v>
      </c>
      <c r="J51" s="59">
        <f t="shared" si="9"/>
        <v>194.5</v>
      </c>
      <c r="K51" s="64">
        <f t="shared" si="10"/>
        <v>213</v>
      </c>
      <c r="L51" s="64">
        <f t="shared" si="11"/>
        <v>29</v>
      </c>
      <c r="M51" s="43">
        <v>3</v>
      </c>
      <c r="N51" s="25">
        <f t="shared" si="6"/>
        <v>158</v>
      </c>
      <c r="O51" s="61">
        <f t="shared" si="7"/>
        <v>158</v>
      </c>
      <c r="P51" s="73"/>
    </row>
    <row r="52" spans="1:16" s="66" customFormat="1" ht="12" customHeight="1" thickBot="1">
      <c r="A52" s="70">
        <v>1</v>
      </c>
      <c r="B52" s="42" t="s">
        <v>33</v>
      </c>
      <c r="C52" s="55">
        <v>202</v>
      </c>
      <c r="D52" s="56">
        <v>211</v>
      </c>
      <c r="E52" s="71">
        <v>168</v>
      </c>
      <c r="F52" s="72">
        <v>193</v>
      </c>
      <c r="G52" s="71">
        <v>178</v>
      </c>
      <c r="H52" s="72">
        <v>153</v>
      </c>
      <c r="I52" s="58">
        <f t="shared" si="8"/>
        <v>1105</v>
      </c>
      <c r="J52" s="59">
        <f t="shared" si="9"/>
        <v>184.16666666666666</v>
      </c>
      <c r="K52" s="64">
        <f t="shared" si="10"/>
        <v>211</v>
      </c>
      <c r="L52" s="64">
        <f t="shared" si="11"/>
        <v>58</v>
      </c>
      <c r="M52" s="43">
        <v>4</v>
      </c>
      <c r="N52" s="25">
        <f t="shared" si="6"/>
        <v>159</v>
      </c>
      <c r="O52" s="61">
        <f t="shared" si="7"/>
        <v>159</v>
      </c>
      <c r="P52" s="65"/>
    </row>
    <row r="53" spans="1:16" s="66" customFormat="1" ht="12" customHeight="1" thickBot="1">
      <c r="A53" s="47">
        <v>33</v>
      </c>
      <c r="B53" s="29" t="s">
        <v>69</v>
      </c>
      <c r="C53" s="68">
        <v>158</v>
      </c>
      <c r="D53" s="69">
        <v>186</v>
      </c>
      <c r="E53" s="67">
        <v>183</v>
      </c>
      <c r="F53" s="69">
        <v>180</v>
      </c>
      <c r="G53" s="67">
        <v>183</v>
      </c>
      <c r="H53" s="69">
        <v>189</v>
      </c>
      <c r="I53" s="58">
        <f t="shared" si="8"/>
        <v>1079</v>
      </c>
      <c r="J53" s="59">
        <f t="shared" si="9"/>
        <v>179.83333333333334</v>
      </c>
      <c r="K53" s="64">
        <f t="shared" si="10"/>
        <v>189</v>
      </c>
      <c r="L53" s="64">
        <f t="shared" si="11"/>
        <v>31</v>
      </c>
      <c r="M53" s="43">
        <v>5</v>
      </c>
      <c r="N53" s="25">
        <f t="shared" si="6"/>
        <v>135</v>
      </c>
      <c r="O53" s="61">
        <f t="shared" si="7"/>
        <v>135</v>
      </c>
      <c r="P53" s="65"/>
    </row>
    <row r="54" spans="1:15" s="66" customFormat="1" ht="12.75" customHeight="1" thickBot="1">
      <c r="A54" s="70">
        <v>21</v>
      </c>
      <c r="B54" s="29" t="s">
        <v>54</v>
      </c>
      <c r="C54" s="55">
        <v>186</v>
      </c>
      <c r="D54" s="56">
        <v>179</v>
      </c>
      <c r="E54" s="57">
        <v>168</v>
      </c>
      <c r="F54" s="56">
        <v>159</v>
      </c>
      <c r="G54" s="57">
        <v>166</v>
      </c>
      <c r="H54" s="56">
        <v>205</v>
      </c>
      <c r="I54" s="58">
        <f t="shared" si="8"/>
        <v>1063</v>
      </c>
      <c r="J54" s="59">
        <f t="shared" si="9"/>
        <v>177.16666666666666</v>
      </c>
      <c r="K54" s="64">
        <f t="shared" si="10"/>
        <v>205</v>
      </c>
      <c r="L54" s="64">
        <f t="shared" si="11"/>
        <v>46</v>
      </c>
      <c r="M54" s="74">
        <v>6</v>
      </c>
      <c r="N54" s="25">
        <f t="shared" si="6"/>
        <v>139</v>
      </c>
      <c r="O54" s="28">
        <f t="shared" si="7"/>
        <v>139</v>
      </c>
    </row>
    <row r="55" spans="1:15" s="66" customFormat="1" ht="12.75" customHeight="1" thickBot="1">
      <c r="A55" s="77">
        <v>4</v>
      </c>
      <c r="B55" s="44" t="s">
        <v>44</v>
      </c>
      <c r="C55" s="57">
        <v>182</v>
      </c>
      <c r="D55" s="56">
        <v>135</v>
      </c>
      <c r="E55" s="57">
        <v>189</v>
      </c>
      <c r="F55" s="56">
        <v>168</v>
      </c>
      <c r="G55" s="57">
        <v>172</v>
      </c>
      <c r="H55" s="56">
        <v>147</v>
      </c>
      <c r="I55" s="58">
        <f t="shared" si="8"/>
        <v>993</v>
      </c>
      <c r="J55" s="59">
        <f t="shared" si="9"/>
        <v>165.5</v>
      </c>
      <c r="K55" s="64">
        <f t="shared" si="10"/>
        <v>189</v>
      </c>
      <c r="L55" s="76">
        <f t="shared" si="11"/>
        <v>54</v>
      </c>
      <c r="M55" s="43">
        <v>7</v>
      </c>
      <c r="N55" s="25">
        <f t="shared" si="6"/>
        <v>122</v>
      </c>
      <c r="O55" s="78">
        <f t="shared" si="7"/>
        <v>122</v>
      </c>
    </row>
    <row r="56" spans="1:15" s="16" customFormat="1" ht="12.75" customHeight="1" thickBot="1">
      <c r="A56" s="77">
        <v>16</v>
      </c>
      <c r="B56" s="18" t="s">
        <v>34</v>
      </c>
      <c r="C56" s="57">
        <v>157</v>
      </c>
      <c r="D56" s="56">
        <v>169</v>
      </c>
      <c r="E56" s="57">
        <v>189</v>
      </c>
      <c r="F56" s="56">
        <v>160</v>
      </c>
      <c r="G56" s="57">
        <v>157</v>
      </c>
      <c r="H56" s="56">
        <v>139</v>
      </c>
      <c r="I56" s="58">
        <f t="shared" si="8"/>
        <v>971</v>
      </c>
      <c r="J56" s="59">
        <f t="shared" si="9"/>
        <v>161.83333333333334</v>
      </c>
      <c r="K56" s="64">
        <f t="shared" si="10"/>
        <v>189</v>
      </c>
      <c r="L56" s="76">
        <f t="shared" si="11"/>
        <v>50</v>
      </c>
      <c r="M56" s="43">
        <v>8</v>
      </c>
      <c r="N56" s="25">
        <f t="shared" si="6"/>
        <v>0</v>
      </c>
      <c r="O56" s="79">
        <f t="shared" si="7"/>
        <v>0</v>
      </c>
    </row>
    <row r="57" spans="1:15" s="16" customFormat="1" ht="12.75" customHeight="1" thickBot="1">
      <c r="A57" s="75">
        <v>28</v>
      </c>
      <c r="B57" s="29" t="s">
        <v>66</v>
      </c>
      <c r="C57" s="57">
        <v>211</v>
      </c>
      <c r="D57" s="56">
        <v>166</v>
      </c>
      <c r="E57" s="57">
        <v>169</v>
      </c>
      <c r="F57" s="56">
        <v>124</v>
      </c>
      <c r="G57" s="57">
        <v>157</v>
      </c>
      <c r="H57" s="56">
        <v>122</v>
      </c>
      <c r="I57" s="58">
        <f t="shared" si="8"/>
        <v>949</v>
      </c>
      <c r="J57" s="59">
        <f t="shared" si="9"/>
        <v>158.16666666666666</v>
      </c>
      <c r="K57" s="64">
        <f t="shared" si="10"/>
        <v>211</v>
      </c>
      <c r="L57" s="76">
        <f t="shared" si="11"/>
        <v>89</v>
      </c>
      <c r="M57" s="43">
        <v>9</v>
      </c>
      <c r="N57" s="25">
        <f t="shared" si="6"/>
        <v>0</v>
      </c>
      <c r="O57" s="79">
        <f t="shared" si="7"/>
        <v>0</v>
      </c>
    </row>
    <row r="58" spans="1:13" ht="16.5" thickBot="1">
      <c r="A58" s="34"/>
      <c r="B58" s="29"/>
      <c r="C58" s="57"/>
      <c r="D58" s="56"/>
      <c r="E58" s="57"/>
      <c r="F58" s="56"/>
      <c r="G58" s="57"/>
      <c r="H58" s="56"/>
      <c r="I58" s="58">
        <f t="shared" si="8"/>
      </c>
      <c r="J58" s="59">
        <f t="shared" si="9"/>
      </c>
      <c r="K58" s="64">
        <f t="shared" si="10"/>
      </c>
      <c r="L58" s="76">
        <f t="shared" si="11"/>
      </c>
      <c r="M58" s="43">
        <v>10</v>
      </c>
    </row>
    <row r="59" spans="1:13" ht="16.5" thickBot="1">
      <c r="A59" s="34"/>
      <c r="B59" s="29"/>
      <c r="C59" s="57"/>
      <c r="D59" s="56"/>
      <c r="E59" s="57"/>
      <c r="F59" s="56"/>
      <c r="G59" s="57"/>
      <c r="H59" s="56"/>
      <c r="I59" s="58">
        <f t="shared" si="8"/>
      </c>
      <c r="J59" s="59">
        <f t="shared" si="9"/>
      </c>
      <c r="K59" s="64">
        <f t="shared" si="10"/>
      </c>
      <c r="L59" s="76">
        <f t="shared" si="11"/>
      </c>
      <c r="M59" s="43">
        <v>11</v>
      </c>
    </row>
    <row r="67" ht="12.75">
      <c r="C67" s="80"/>
    </row>
    <row r="68" ht="12.75">
      <c r="C68" s="80"/>
    </row>
    <row r="69" ht="12.75">
      <c r="C69" s="80"/>
    </row>
    <row r="70" ht="12.75">
      <c r="C70" s="80"/>
    </row>
    <row r="71" ht="12.75">
      <c r="C71" s="80"/>
    </row>
    <row r="72" ht="12.75">
      <c r="C72" s="80"/>
    </row>
    <row r="73" ht="12.75">
      <c r="C73" s="80"/>
    </row>
  </sheetData>
  <sheetProtection selectLockedCells="1" selectUnlockedCells="1"/>
  <mergeCells count="1">
    <mergeCell ref="A47:M47"/>
  </mergeCells>
  <conditionalFormatting sqref="C9:H13 C16:H19 C22:H39">
    <cfRule type="cellIs" priority="1" dxfId="6" operator="equal" stopIfTrue="1">
      <formula>$N9</formula>
    </cfRule>
    <cfRule type="cellIs" priority="2" dxfId="7" operator="equal" stopIfTrue="1">
      <formula>$K9</formula>
    </cfRule>
  </conditionalFormatting>
  <conditionalFormatting sqref="C14:H14 C20:H20">
    <cfRule type="cellIs" priority="3" dxfId="6" operator="equal" stopIfTrue="1">
      <formula>$N15</formula>
    </cfRule>
    <cfRule type="cellIs" priority="4" dxfId="7" operator="equal" stopIfTrue="1">
      <formula>$K14</formula>
    </cfRule>
  </conditionalFormatting>
  <conditionalFormatting sqref="C15:H15 C21:H21 C40:H40">
    <cfRule type="cellIs" priority="5" dxfId="6" operator="equal" stopIfTrue="1">
      <formula>$N14</formula>
    </cfRule>
    <cfRule type="cellIs" priority="6" dxfId="7" operator="equal" stopIfTrue="1">
      <formula>$K15</formula>
    </cfRule>
  </conditionalFormatting>
  <conditionalFormatting sqref="C49:H59">
    <cfRule type="cellIs" priority="7" dxfId="6" operator="equal" stopIfTrue="1">
      <formula>$N47</formula>
    </cfRule>
    <cfRule type="cellIs" priority="8" dxfId="0" operator="equal" stopIfTrue="1">
      <formula>$K49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485708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A1:AM42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81"/>
      <c r="C1" s="81"/>
      <c r="D1" s="81"/>
      <c r="E1" s="81"/>
      <c r="F1" s="81"/>
      <c r="G1" s="8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82"/>
    </row>
    <row r="2" spans="2:23" ht="22.5" customHeight="1">
      <c r="B2" s="83"/>
      <c r="C2" s="84"/>
      <c r="D2" s="83"/>
      <c r="E2" s="83"/>
      <c r="F2" s="83" t="s">
        <v>15</v>
      </c>
      <c r="G2" s="83"/>
      <c r="H2" s="85"/>
      <c r="I2" s="85"/>
      <c r="J2" s="85"/>
      <c r="K2" s="85"/>
      <c r="L2" s="85"/>
      <c r="M2" s="85"/>
      <c r="N2" s="85"/>
      <c r="O2" s="85"/>
      <c r="P2" s="85"/>
      <c r="Q2" s="2" t="s">
        <v>1</v>
      </c>
      <c r="W2" s="82"/>
    </row>
    <row r="3" spans="2:17" ht="28.5" customHeight="1">
      <c r="B3" s="83"/>
      <c r="C3" s="83"/>
      <c r="D3" s="83"/>
      <c r="E3" s="83"/>
      <c r="F3" s="83"/>
      <c r="G3" s="86" t="s">
        <v>16</v>
      </c>
      <c r="H3" s="86"/>
      <c r="I3" s="85"/>
      <c r="Q3" s="2" t="s">
        <v>2</v>
      </c>
    </row>
    <row r="4" spans="1:22" ht="14.25" customHeight="1">
      <c r="A4" s="177" t="s">
        <v>17</v>
      </c>
      <c r="B4" s="177" t="s">
        <v>18</v>
      </c>
      <c r="C4" s="176" t="s">
        <v>19</v>
      </c>
      <c r="D4" s="176" t="s">
        <v>20</v>
      </c>
      <c r="E4" s="176" t="s">
        <v>21</v>
      </c>
      <c r="F4" s="179" t="s">
        <v>22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6" t="s">
        <v>23</v>
      </c>
      <c r="U4" s="176" t="s">
        <v>24</v>
      </c>
      <c r="V4" s="177" t="s">
        <v>25</v>
      </c>
    </row>
    <row r="5" spans="1:22" ht="17.25" customHeight="1">
      <c r="A5" s="177"/>
      <c r="B5" s="177"/>
      <c r="C5" s="177"/>
      <c r="D5" s="177"/>
      <c r="E5" s="177"/>
      <c r="F5" s="87">
        <v>7</v>
      </c>
      <c r="G5" s="88" t="s">
        <v>26</v>
      </c>
      <c r="H5" s="87">
        <v>8</v>
      </c>
      <c r="I5" s="88" t="s">
        <v>26</v>
      </c>
      <c r="J5" s="87">
        <v>9</v>
      </c>
      <c r="K5" s="88" t="s">
        <v>26</v>
      </c>
      <c r="L5" s="87">
        <v>10</v>
      </c>
      <c r="M5" s="88" t="s">
        <v>26</v>
      </c>
      <c r="N5" s="87">
        <v>11</v>
      </c>
      <c r="O5" s="88" t="s">
        <v>26</v>
      </c>
      <c r="P5" s="87">
        <v>12</v>
      </c>
      <c r="Q5" s="88" t="s">
        <v>26</v>
      </c>
      <c r="R5" s="87">
        <v>13</v>
      </c>
      <c r="S5" s="88" t="s">
        <v>26</v>
      </c>
      <c r="T5" s="176"/>
      <c r="U5" s="176"/>
      <c r="V5" s="176"/>
    </row>
    <row r="6" spans="1:22" ht="14.25" customHeight="1">
      <c r="A6" s="178" t="s">
        <v>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1:22" ht="15.75">
      <c r="A7" s="89">
        <v>2</v>
      </c>
      <c r="B7" s="18" t="s">
        <v>68</v>
      </c>
      <c r="C7" s="90">
        <f>квалификация!I10</f>
        <v>1293</v>
      </c>
      <c r="D7" s="91">
        <f aca="true" t="shared" si="0" ref="D7:D22">SUM(C7,F7:S7)</f>
        <v>2917</v>
      </c>
      <c r="E7" s="92">
        <f aca="true" t="shared" si="1" ref="E7:E22">SUM(C7,F7,H7,J7,L7,N7,P7,R7)/(13-COUNTBLANK(F7:S7)/2)</f>
        <v>212.84615384615384</v>
      </c>
      <c r="F7" s="93">
        <v>214</v>
      </c>
      <c r="G7" s="93">
        <v>30</v>
      </c>
      <c r="H7" s="93">
        <v>235</v>
      </c>
      <c r="I7" s="93">
        <v>30</v>
      </c>
      <c r="J7" s="93">
        <v>193</v>
      </c>
      <c r="K7" s="93">
        <v>30</v>
      </c>
      <c r="L7" s="93">
        <v>244</v>
      </c>
      <c r="M7" s="93">
        <v>30</v>
      </c>
      <c r="N7" s="93">
        <v>213</v>
      </c>
      <c r="O7" s="93">
        <v>30</v>
      </c>
      <c r="P7" s="93">
        <v>201</v>
      </c>
      <c r="Q7" s="93">
        <v>0</v>
      </c>
      <c r="R7" s="93">
        <v>174</v>
      </c>
      <c r="S7" s="93">
        <v>0</v>
      </c>
      <c r="T7" s="91">
        <f aca="true" t="shared" si="2" ref="T7:T22">SUM(G7,I7,K7,M7,S7,O7,Q7)</f>
        <v>150</v>
      </c>
      <c r="U7" s="92">
        <f aca="true" t="shared" si="3" ref="U7:U22">IF(F7&lt;&gt;"",AVERAGE(F7,H7,J7,L7,R7,N7,P7),"")</f>
        <v>210.57142857142858</v>
      </c>
      <c r="V7" s="90">
        <v>1</v>
      </c>
    </row>
    <row r="8" spans="1:22" ht="15.75">
      <c r="A8" s="89">
        <v>3</v>
      </c>
      <c r="B8" s="29" t="s">
        <v>35</v>
      </c>
      <c r="C8" s="90">
        <f>квалификация!I11</f>
        <v>1284</v>
      </c>
      <c r="D8" s="91">
        <f t="shared" si="0"/>
        <v>2871</v>
      </c>
      <c r="E8" s="92">
        <f t="shared" si="1"/>
        <v>209.30769230769232</v>
      </c>
      <c r="F8" s="93">
        <v>204</v>
      </c>
      <c r="G8" s="94">
        <v>0</v>
      </c>
      <c r="H8" s="93">
        <v>212</v>
      </c>
      <c r="I8" s="93">
        <v>0</v>
      </c>
      <c r="J8" s="93">
        <v>205</v>
      </c>
      <c r="K8" s="93">
        <v>30</v>
      </c>
      <c r="L8" s="93">
        <v>228</v>
      </c>
      <c r="M8" s="95">
        <v>30</v>
      </c>
      <c r="N8" s="95">
        <v>212</v>
      </c>
      <c r="O8" s="95">
        <v>30</v>
      </c>
      <c r="P8" s="95">
        <v>173</v>
      </c>
      <c r="Q8" s="95">
        <v>30</v>
      </c>
      <c r="R8" s="93">
        <v>203</v>
      </c>
      <c r="S8" s="93">
        <v>30</v>
      </c>
      <c r="T8" s="91">
        <f t="shared" si="2"/>
        <v>150</v>
      </c>
      <c r="U8" s="92">
        <f t="shared" si="3"/>
        <v>205.28571428571428</v>
      </c>
      <c r="V8" s="90">
        <v>2</v>
      </c>
    </row>
    <row r="9" spans="1:23" ht="15.75">
      <c r="A9" s="89">
        <v>1</v>
      </c>
      <c r="B9" s="18" t="s">
        <v>38</v>
      </c>
      <c r="C9" s="90">
        <f>квалификация!I9</f>
        <v>1350</v>
      </c>
      <c r="D9" s="91">
        <f t="shared" si="0"/>
        <v>2813</v>
      </c>
      <c r="E9" s="92">
        <f t="shared" si="1"/>
        <v>209.46153846153845</v>
      </c>
      <c r="F9" s="93">
        <v>186</v>
      </c>
      <c r="G9" s="93">
        <v>30</v>
      </c>
      <c r="H9" s="93">
        <v>175</v>
      </c>
      <c r="I9" s="93">
        <v>0</v>
      </c>
      <c r="J9" s="93">
        <v>204</v>
      </c>
      <c r="K9" s="93">
        <v>0</v>
      </c>
      <c r="L9" s="93">
        <v>168</v>
      </c>
      <c r="M9" s="93">
        <v>0</v>
      </c>
      <c r="N9" s="93">
        <v>225</v>
      </c>
      <c r="O9" s="93">
        <v>30</v>
      </c>
      <c r="P9" s="93">
        <v>167</v>
      </c>
      <c r="Q9" s="93">
        <v>0</v>
      </c>
      <c r="R9" s="93">
        <v>248</v>
      </c>
      <c r="S9" s="93">
        <v>30</v>
      </c>
      <c r="T9" s="91">
        <f t="shared" si="2"/>
        <v>90</v>
      </c>
      <c r="U9" s="92">
        <f t="shared" si="3"/>
        <v>196.14285714285714</v>
      </c>
      <c r="V9" s="90">
        <v>3</v>
      </c>
      <c r="W9" s="96"/>
    </row>
    <row r="10" spans="1:23" ht="15.75">
      <c r="A10" s="89">
        <v>8</v>
      </c>
      <c r="B10" s="29" t="s">
        <v>63</v>
      </c>
      <c r="C10" s="90">
        <f>квалификация!I16</f>
        <v>1243</v>
      </c>
      <c r="D10" s="91">
        <f t="shared" si="0"/>
        <v>2744</v>
      </c>
      <c r="E10" s="92">
        <f t="shared" si="1"/>
        <v>199.53846153846155</v>
      </c>
      <c r="F10" s="93">
        <v>203</v>
      </c>
      <c r="G10" s="93">
        <v>30</v>
      </c>
      <c r="H10" s="93">
        <v>200</v>
      </c>
      <c r="I10" s="93">
        <v>30</v>
      </c>
      <c r="J10" s="93">
        <v>200</v>
      </c>
      <c r="K10" s="93">
        <v>30</v>
      </c>
      <c r="L10" s="93">
        <v>194</v>
      </c>
      <c r="M10" s="93">
        <v>30</v>
      </c>
      <c r="N10" s="93">
        <v>170</v>
      </c>
      <c r="O10" s="93">
        <v>0</v>
      </c>
      <c r="P10" s="93">
        <v>179</v>
      </c>
      <c r="Q10" s="93">
        <v>0</v>
      </c>
      <c r="R10" s="93">
        <v>205</v>
      </c>
      <c r="S10" s="93">
        <v>30</v>
      </c>
      <c r="T10" s="91">
        <f t="shared" si="2"/>
        <v>150</v>
      </c>
      <c r="U10" s="92">
        <f t="shared" si="3"/>
        <v>193</v>
      </c>
      <c r="V10" s="90">
        <v>4</v>
      </c>
      <c r="W10" s="96"/>
    </row>
    <row r="11" spans="1:23" ht="15.75">
      <c r="A11" s="89">
        <v>4</v>
      </c>
      <c r="B11" s="30" t="s">
        <v>37</v>
      </c>
      <c r="C11" s="90">
        <f>квалификация!I12</f>
        <v>1275</v>
      </c>
      <c r="D11" s="91">
        <f t="shared" si="0"/>
        <v>2736</v>
      </c>
      <c r="E11" s="92">
        <f t="shared" si="1"/>
        <v>203.53846153846155</v>
      </c>
      <c r="F11" s="93">
        <v>227</v>
      </c>
      <c r="G11" s="93">
        <v>30</v>
      </c>
      <c r="H11" s="93">
        <v>195</v>
      </c>
      <c r="I11" s="93">
        <v>0</v>
      </c>
      <c r="J11" s="93">
        <v>216</v>
      </c>
      <c r="K11" s="93">
        <v>0</v>
      </c>
      <c r="L11" s="93">
        <v>191</v>
      </c>
      <c r="M11" s="93">
        <v>0</v>
      </c>
      <c r="N11" s="93">
        <v>191</v>
      </c>
      <c r="O11" s="93">
        <v>30</v>
      </c>
      <c r="P11" s="93">
        <v>215</v>
      </c>
      <c r="Q11" s="93">
        <v>30</v>
      </c>
      <c r="R11" s="93">
        <v>136</v>
      </c>
      <c r="S11" s="93">
        <v>0</v>
      </c>
      <c r="T11" s="91">
        <f t="shared" si="2"/>
        <v>90</v>
      </c>
      <c r="U11" s="92">
        <f t="shared" si="3"/>
        <v>195.85714285714286</v>
      </c>
      <c r="V11" s="90">
        <v>5</v>
      </c>
      <c r="W11" s="96"/>
    </row>
    <row r="12" spans="1:23" ht="15.75">
      <c r="A12" s="89">
        <v>14</v>
      </c>
      <c r="B12" s="29" t="s">
        <v>48</v>
      </c>
      <c r="C12" s="90">
        <f>квалификация!I22</f>
        <v>1185</v>
      </c>
      <c r="D12" s="91">
        <f t="shared" si="0"/>
        <v>2731</v>
      </c>
      <c r="E12" s="92">
        <f t="shared" si="1"/>
        <v>199.69230769230768</v>
      </c>
      <c r="F12" s="93">
        <v>225</v>
      </c>
      <c r="G12" s="93">
        <v>30</v>
      </c>
      <c r="H12" s="93">
        <v>231</v>
      </c>
      <c r="I12" s="93">
        <v>0</v>
      </c>
      <c r="J12" s="93">
        <v>225</v>
      </c>
      <c r="K12" s="93">
        <v>30</v>
      </c>
      <c r="L12" s="93">
        <v>179</v>
      </c>
      <c r="M12" s="97">
        <v>15</v>
      </c>
      <c r="N12" s="97">
        <v>205</v>
      </c>
      <c r="O12" s="97">
        <v>30</v>
      </c>
      <c r="P12" s="172">
        <v>175</v>
      </c>
      <c r="Q12" s="97">
        <v>30</v>
      </c>
      <c r="R12" s="97">
        <v>171</v>
      </c>
      <c r="S12" s="93">
        <v>0</v>
      </c>
      <c r="T12" s="91">
        <f t="shared" si="2"/>
        <v>135</v>
      </c>
      <c r="U12" s="92">
        <f t="shared" si="3"/>
        <v>201.57142857142858</v>
      </c>
      <c r="V12" s="90">
        <v>6</v>
      </c>
      <c r="W12" s="96"/>
    </row>
    <row r="13" spans="1:23" ht="15.75">
      <c r="A13" s="89">
        <v>9</v>
      </c>
      <c r="B13" s="29" t="s">
        <v>60</v>
      </c>
      <c r="C13" s="90">
        <f>квалификация!I17</f>
        <v>1237</v>
      </c>
      <c r="D13" s="91">
        <f t="shared" si="0"/>
        <v>2731</v>
      </c>
      <c r="E13" s="92">
        <f t="shared" si="1"/>
        <v>203.15384615384616</v>
      </c>
      <c r="F13" s="93">
        <v>171</v>
      </c>
      <c r="G13" s="94">
        <v>0</v>
      </c>
      <c r="H13" s="93">
        <v>276</v>
      </c>
      <c r="I13" s="93">
        <v>30</v>
      </c>
      <c r="J13" s="93">
        <v>166</v>
      </c>
      <c r="K13" s="93">
        <v>0</v>
      </c>
      <c r="L13" s="98">
        <v>234</v>
      </c>
      <c r="M13" s="93">
        <v>30</v>
      </c>
      <c r="N13" s="93">
        <v>169</v>
      </c>
      <c r="O13" s="93">
        <v>0</v>
      </c>
      <c r="P13" s="93">
        <v>156</v>
      </c>
      <c r="Q13" s="93">
        <v>0</v>
      </c>
      <c r="R13" s="93">
        <v>232</v>
      </c>
      <c r="S13" s="99">
        <v>30</v>
      </c>
      <c r="T13" s="91">
        <f t="shared" si="2"/>
        <v>90</v>
      </c>
      <c r="U13" s="92">
        <f t="shared" si="3"/>
        <v>200.57142857142858</v>
      </c>
      <c r="V13" s="90">
        <v>7</v>
      </c>
      <c r="W13" s="96"/>
    </row>
    <row r="14" spans="1:23" ht="15.75">
      <c r="A14" s="89">
        <v>11</v>
      </c>
      <c r="B14" s="29" t="s">
        <v>51</v>
      </c>
      <c r="C14" s="90">
        <f>квалификация!I19</f>
        <v>1215</v>
      </c>
      <c r="D14" s="91">
        <f t="shared" si="0"/>
        <v>2693</v>
      </c>
      <c r="E14" s="92">
        <f t="shared" si="1"/>
        <v>196.76923076923077</v>
      </c>
      <c r="F14" s="93">
        <v>182</v>
      </c>
      <c r="G14" s="93">
        <v>0</v>
      </c>
      <c r="H14" s="93">
        <v>178</v>
      </c>
      <c r="I14" s="93">
        <v>30</v>
      </c>
      <c r="J14" s="93">
        <v>224</v>
      </c>
      <c r="K14" s="93">
        <v>30</v>
      </c>
      <c r="L14" s="93">
        <v>179</v>
      </c>
      <c r="M14" s="100">
        <v>15</v>
      </c>
      <c r="N14" s="100">
        <v>212</v>
      </c>
      <c r="O14" s="100">
        <v>30</v>
      </c>
      <c r="P14" s="100">
        <v>224</v>
      </c>
      <c r="Q14" s="100">
        <v>30</v>
      </c>
      <c r="R14" s="100">
        <v>144</v>
      </c>
      <c r="S14" s="93">
        <v>0</v>
      </c>
      <c r="T14" s="91">
        <f t="shared" si="2"/>
        <v>135</v>
      </c>
      <c r="U14" s="92">
        <f t="shared" si="3"/>
        <v>191.85714285714286</v>
      </c>
      <c r="V14" s="90">
        <v>8</v>
      </c>
      <c r="W14" s="96"/>
    </row>
    <row r="15" spans="1:23" s="101" customFormat="1" ht="15.75">
      <c r="A15" s="89">
        <v>7</v>
      </c>
      <c r="B15" s="18" t="s">
        <v>47</v>
      </c>
      <c r="C15" s="90">
        <f>квалификация!I15</f>
        <v>1248</v>
      </c>
      <c r="D15" s="91">
        <f t="shared" si="0"/>
        <v>2655</v>
      </c>
      <c r="E15" s="92">
        <f t="shared" si="1"/>
        <v>201.92307692307693</v>
      </c>
      <c r="F15" s="93">
        <v>223</v>
      </c>
      <c r="G15" s="93">
        <v>30</v>
      </c>
      <c r="H15" s="93">
        <v>176</v>
      </c>
      <c r="I15" s="93">
        <v>0</v>
      </c>
      <c r="J15" s="93">
        <v>224</v>
      </c>
      <c r="K15" s="93">
        <v>0</v>
      </c>
      <c r="L15" s="93">
        <v>214</v>
      </c>
      <c r="M15" s="93">
        <v>0</v>
      </c>
      <c r="N15" s="93">
        <v>180</v>
      </c>
      <c r="O15" s="93">
        <v>0</v>
      </c>
      <c r="P15" s="93">
        <v>168</v>
      </c>
      <c r="Q15" s="93">
        <v>0</v>
      </c>
      <c r="R15" s="93">
        <v>192</v>
      </c>
      <c r="S15" s="93">
        <v>0</v>
      </c>
      <c r="T15" s="91">
        <f t="shared" si="2"/>
        <v>30</v>
      </c>
      <c r="U15" s="92">
        <f t="shared" si="3"/>
        <v>196.71428571428572</v>
      </c>
      <c r="V15" s="90">
        <v>9</v>
      </c>
      <c r="W15" s="80"/>
    </row>
    <row r="16" spans="1:23" s="101" customFormat="1" ht="15.75">
      <c r="A16" s="89">
        <v>5</v>
      </c>
      <c r="B16" s="18" t="s">
        <v>56</v>
      </c>
      <c r="C16" s="90">
        <f>квалификация!I13</f>
        <v>1253</v>
      </c>
      <c r="D16" s="91">
        <f t="shared" si="0"/>
        <v>2654</v>
      </c>
      <c r="E16" s="92">
        <f t="shared" si="1"/>
        <v>197.23076923076923</v>
      </c>
      <c r="F16" s="93">
        <v>167</v>
      </c>
      <c r="G16" s="93">
        <v>0</v>
      </c>
      <c r="H16" s="93">
        <v>164</v>
      </c>
      <c r="I16" s="93">
        <v>0</v>
      </c>
      <c r="J16" s="93">
        <v>190</v>
      </c>
      <c r="K16" s="93">
        <v>0</v>
      </c>
      <c r="L16" s="93">
        <v>198</v>
      </c>
      <c r="M16" s="93">
        <v>30</v>
      </c>
      <c r="N16" s="93">
        <v>211</v>
      </c>
      <c r="O16" s="93">
        <v>0</v>
      </c>
      <c r="P16" s="93">
        <v>183</v>
      </c>
      <c r="Q16" s="93">
        <v>30</v>
      </c>
      <c r="R16" s="93">
        <v>198</v>
      </c>
      <c r="S16" s="93">
        <v>30</v>
      </c>
      <c r="T16" s="91">
        <f t="shared" si="2"/>
        <v>90</v>
      </c>
      <c r="U16" s="92">
        <f t="shared" si="3"/>
        <v>187.28571428571428</v>
      </c>
      <c r="V16" s="90">
        <v>10</v>
      </c>
      <c r="W16" s="80"/>
    </row>
    <row r="17" spans="1:23" ht="15.75">
      <c r="A17" s="89">
        <v>16</v>
      </c>
      <c r="B17" s="29" t="s">
        <v>53</v>
      </c>
      <c r="C17" s="90">
        <f>квалификация!I24</f>
        <v>1180</v>
      </c>
      <c r="D17" s="91">
        <f t="shared" si="0"/>
        <v>2654</v>
      </c>
      <c r="E17" s="92">
        <f t="shared" si="1"/>
        <v>194.92307692307693</v>
      </c>
      <c r="F17" s="93">
        <v>173</v>
      </c>
      <c r="G17" s="93">
        <v>0</v>
      </c>
      <c r="H17" s="93">
        <v>215</v>
      </c>
      <c r="I17" s="93">
        <v>30</v>
      </c>
      <c r="J17" s="93">
        <v>225</v>
      </c>
      <c r="K17" s="93">
        <v>30</v>
      </c>
      <c r="L17" s="93">
        <v>168</v>
      </c>
      <c r="M17" s="93">
        <v>0</v>
      </c>
      <c r="N17" s="93">
        <v>189</v>
      </c>
      <c r="O17" s="93">
        <v>30</v>
      </c>
      <c r="P17" s="93">
        <v>171</v>
      </c>
      <c r="Q17" s="93">
        <v>0</v>
      </c>
      <c r="R17" s="93">
        <v>213</v>
      </c>
      <c r="S17" s="93">
        <v>30</v>
      </c>
      <c r="T17" s="91">
        <f t="shared" si="2"/>
        <v>120</v>
      </c>
      <c r="U17" s="92">
        <f t="shared" si="3"/>
        <v>193.42857142857142</v>
      </c>
      <c r="V17" s="90">
        <v>11</v>
      </c>
      <c r="W17" s="96"/>
    </row>
    <row r="18" spans="1:23" ht="15.75">
      <c r="A18" s="89">
        <v>10</v>
      </c>
      <c r="B18" s="18" t="s">
        <v>50</v>
      </c>
      <c r="C18" s="90">
        <f>квалификация!I18</f>
        <v>1222</v>
      </c>
      <c r="D18" s="91">
        <f t="shared" si="0"/>
        <v>2634</v>
      </c>
      <c r="E18" s="92">
        <f t="shared" si="1"/>
        <v>198</v>
      </c>
      <c r="F18" s="93">
        <v>220</v>
      </c>
      <c r="G18" s="93">
        <v>0</v>
      </c>
      <c r="H18" s="93">
        <v>181</v>
      </c>
      <c r="I18" s="93">
        <v>30</v>
      </c>
      <c r="J18" s="93">
        <v>222</v>
      </c>
      <c r="K18" s="93">
        <v>30</v>
      </c>
      <c r="L18" s="93">
        <v>191</v>
      </c>
      <c r="M18" s="93">
        <v>0</v>
      </c>
      <c r="N18" s="93">
        <v>177</v>
      </c>
      <c r="O18" s="93">
        <v>0</v>
      </c>
      <c r="P18" s="102">
        <v>161</v>
      </c>
      <c r="Q18" s="93">
        <v>0</v>
      </c>
      <c r="R18" s="93">
        <v>200</v>
      </c>
      <c r="S18" s="93">
        <v>0</v>
      </c>
      <c r="T18" s="91">
        <f t="shared" si="2"/>
        <v>60</v>
      </c>
      <c r="U18" s="92">
        <f t="shared" si="3"/>
        <v>193.14285714285714</v>
      </c>
      <c r="V18" s="90">
        <v>12</v>
      </c>
      <c r="W18" s="96"/>
    </row>
    <row r="19" spans="1:23" ht="15.75">
      <c r="A19" s="89">
        <v>13</v>
      </c>
      <c r="B19" s="18" t="s">
        <v>36</v>
      </c>
      <c r="C19" s="90">
        <f>квалификация!I21</f>
        <v>1200</v>
      </c>
      <c r="D19" s="91">
        <f t="shared" si="0"/>
        <v>2627</v>
      </c>
      <c r="E19" s="92">
        <f t="shared" si="1"/>
        <v>190.53846153846155</v>
      </c>
      <c r="F19" s="93">
        <v>167</v>
      </c>
      <c r="G19" s="93">
        <v>0</v>
      </c>
      <c r="H19" s="93">
        <v>187</v>
      </c>
      <c r="I19" s="93">
        <v>30</v>
      </c>
      <c r="J19" s="93">
        <v>175</v>
      </c>
      <c r="K19" s="93">
        <v>0</v>
      </c>
      <c r="L19" s="93">
        <v>171</v>
      </c>
      <c r="M19" s="93">
        <v>30</v>
      </c>
      <c r="N19" s="93">
        <v>201</v>
      </c>
      <c r="O19" s="93">
        <v>30</v>
      </c>
      <c r="P19" s="93">
        <v>187</v>
      </c>
      <c r="Q19" s="93">
        <v>30</v>
      </c>
      <c r="R19" s="93">
        <v>189</v>
      </c>
      <c r="S19" s="93">
        <v>30</v>
      </c>
      <c r="T19" s="91">
        <f t="shared" si="2"/>
        <v>150</v>
      </c>
      <c r="U19" s="92">
        <f t="shared" si="3"/>
        <v>182.42857142857142</v>
      </c>
      <c r="V19" s="90">
        <v>13</v>
      </c>
      <c r="W19" s="96"/>
    </row>
    <row r="20" spans="1:23" ht="15.75">
      <c r="A20" s="89">
        <v>6</v>
      </c>
      <c r="B20" s="44" t="s">
        <v>40</v>
      </c>
      <c r="C20" s="90">
        <f>квалификация!I14</f>
        <v>1251</v>
      </c>
      <c r="D20" s="91">
        <f t="shared" si="0"/>
        <v>2611</v>
      </c>
      <c r="E20" s="92">
        <f t="shared" si="1"/>
        <v>193.92307692307693</v>
      </c>
      <c r="F20" s="93">
        <v>192</v>
      </c>
      <c r="G20" s="93">
        <v>30</v>
      </c>
      <c r="H20" s="93">
        <v>167</v>
      </c>
      <c r="I20" s="93">
        <v>0</v>
      </c>
      <c r="J20" s="93">
        <v>205</v>
      </c>
      <c r="K20" s="93">
        <v>30</v>
      </c>
      <c r="L20" s="93">
        <v>169</v>
      </c>
      <c r="M20" s="93">
        <v>0</v>
      </c>
      <c r="N20" s="93">
        <v>173</v>
      </c>
      <c r="O20" s="93">
        <v>0</v>
      </c>
      <c r="P20" s="93">
        <v>202</v>
      </c>
      <c r="Q20" s="93">
        <v>30</v>
      </c>
      <c r="R20" s="93">
        <v>162</v>
      </c>
      <c r="S20" s="93">
        <v>0</v>
      </c>
      <c r="T20" s="91">
        <f t="shared" si="2"/>
        <v>90</v>
      </c>
      <c r="U20" s="92">
        <f t="shared" si="3"/>
        <v>181.42857142857142</v>
      </c>
      <c r="V20" s="90">
        <v>14</v>
      </c>
      <c r="W20" s="96"/>
    </row>
    <row r="21" spans="1:22" ht="15.75">
      <c r="A21" s="89">
        <v>15</v>
      </c>
      <c r="B21" s="29" t="s">
        <v>46</v>
      </c>
      <c r="C21" s="90">
        <f>квалификация!I23</f>
        <v>1181</v>
      </c>
      <c r="D21" s="91">
        <f t="shared" si="0"/>
        <v>2548</v>
      </c>
      <c r="E21" s="92">
        <f t="shared" si="1"/>
        <v>191.3846153846154</v>
      </c>
      <c r="F21" s="97">
        <v>158</v>
      </c>
      <c r="G21" s="97">
        <v>0</v>
      </c>
      <c r="H21" s="97">
        <v>225</v>
      </c>
      <c r="I21" s="97">
        <v>30</v>
      </c>
      <c r="J21" s="97">
        <v>175</v>
      </c>
      <c r="K21" s="97">
        <v>0</v>
      </c>
      <c r="L21" s="97">
        <v>236</v>
      </c>
      <c r="M21" s="97">
        <v>30</v>
      </c>
      <c r="N21" s="97">
        <v>185</v>
      </c>
      <c r="O21" s="97">
        <v>0</v>
      </c>
      <c r="P21" s="97">
        <v>151</v>
      </c>
      <c r="Q21" s="97">
        <v>0</v>
      </c>
      <c r="R21" s="97">
        <v>177</v>
      </c>
      <c r="S21" s="97">
        <v>0</v>
      </c>
      <c r="T21" s="91">
        <f t="shared" si="2"/>
        <v>60</v>
      </c>
      <c r="U21" s="92">
        <f t="shared" si="3"/>
        <v>186.71428571428572</v>
      </c>
      <c r="V21" s="90">
        <v>15</v>
      </c>
    </row>
    <row r="22" spans="1:22" ht="15.75">
      <c r="A22" s="89">
        <v>12</v>
      </c>
      <c r="B22" s="42" t="s">
        <v>32</v>
      </c>
      <c r="C22" s="90">
        <f>квалификация!I20</f>
        <v>1212</v>
      </c>
      <c r="D22" s="91">
        <f t="shared" si="0"/>
        <v>2502</v>
      </c>
      <c r="E22" s="92">
        <f t="shared" si="1"/>
        <v>185.53846153846155</v>
      </c>
      <c r="F22" s="97">
        <v>192</v>
      </c>
      <c r="G22" s="97">
        <v>30</v>
      </c>
      <c r="H22" s="97">
        <v>157</v>
      </c>
      <c r="I22" s="97">
        <v>0</v>
      </c>
      <c r="J22" s="97">
        <v>155</v>
      </c>
      <c r="K22" s="97">
        <v>0</v>
      </c>
      <c r="L22" s="97">
        <v>168</v>
      </c>
      <c r="M22" s="97">
        <v>0</v>
      </c>
      <c r="N22" s="97">
        <v>148</v>
      </c>
      <c r="O22" s="97">
        <v>0</v>
      </c>
      <c r="P22" s="97">
        <v>198</v>
      </c>
      <c r="Q22" s="97">
        <v>30</v>
      </c>
      <c r="R22" s="97">
        <v>182</v>
      </c>
      <c r="S22" s="97">
        <v>30</v>
      </c>
      <c r="T22" s="91">
        <f t="shared" si="2"/>
        <v>90</v>
      </c>
      <c r="U22" s="92">
        <f t="shared" si="3"/>
        <v>171.42857142857142</v>
      </c>
      <c r="V22" s="90">
        <v>16</v>
      </c>
    </row>
    <row r="23" spans="1:22" ht="15">
      <c r="A23" s="178" t="s">
        <v>28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</row>
    <row r="24" spans="1:22" ht="15.75">
      <c r="A24" s="103">
        <f aca="true" t="shared" si="4" ref="A24:A29">RANK($C24,$C$24:$C$29)</f>
        <v>1</v>
      </c>
      <c r="B24" s="18" t="s">
        <v>45</v>
      </c>
      <c r="C24" s="90">
        <f>квалификация!I49</f>
        <v>1245</v>
      </c>
      <c r="D24" s="91">
        <f aca="true" t="shared" si="5" ref="D24:D29">SUM(C24,F24:S24)</f>
        <v>2216</v>
      </c>
      <c r="E24" s="92">
        <f aca="true" t="shared" si="6" ref="E24:E29">SUM(C24,F24,H24,J24,L24,N24,P24,R24)/(13-COUNTBLANK(F24:S24)/2)</f>
        <v>196</v>
      </c>
      <c r="F24" s="93">
        <v>201</v>
      </c>
      <c r="G24" s="93">
        <v>30</v>
      </c>
      <c r="H24" s="93">
        <v>155</v>
      </c>
      <c r="I24" s="93">
        <v>0</v>
      </c>
      <c r="J24" s="93">
        <v>201</v>
      </c>
      <c r="K24" s="93">
        <v>0</v>
      </c>
      <c r="L24" s="93">
        <v>191</v>
      </c>
      <c r="M24" s="93">
        <v>30</v>
      </c>
      <c r="N24" s="93">
        <v>163</v>
      </c>
      <c r="O24" s="93">
        <v>0</v>
      </c>
      <c r="P24" s="104"/>
      <c r="Q24" s="104"/>
      <c r="R24" s="104"/>
      <c r="S24" s="104"/>
      <c r="T24" s="91">
        <f aca="true" t="shared" si="7" ref="T24:T29">SUM(G24,I24,K24,M24,O24)</f>
        <v>60</v>
      </c>
      <c r="U24" s="92">
        <f aca="true" t="shared" si="8" ref="U24:U29">IF(F24&lt;&gt;"",AVERAGE(F24,H24,J24,L24,R24),"")</f>
        <v>187</v>
      </c>
      <c r="V24" s="90">
        <v>1</v>
      </c>
    </row>
    <row r="25" spans="1:22" ht="15.75">
      <c r="A25" s="103">
        <f t="shared" si="4"/>
        <v>2</v>
      </c>
      <c r="B25" s="29" t="s">
        <v>52</v>
      </c>
      <c r="C25" s="90">
        <f>квалификация!I50</f>
        <v>1243</v>
      </c>
      <c r="D25" s="91">
        <f t="shared" si="5"/>
        <v>2197</v>
      </c>
      <c r="E25" s="92">
        <f t="shared" si="6"/>
        <v>190.1818181818182</v>
      </c>
      <c r="F25" s="93">
        <v>179</v>
      </c>
      <c r="G25" s="93">
        <v>30</v>
      </c>
      <c r="H25" s="93">
        <v>154</v>
      </c>
      <c r="I25" s="93">
        <v>30</v>
      </c>
      <c r="J25" s="93">
        <v>190</v>
      </c>
      <c r="K25" s="93">
        <v>0</v>
      </c>
      <c r="L25" s="93">
        <v>160</v>
      </c>
      <c r="M25" s="93">
        <v>15</v>
      </c>
      <c r="N25" s="93">
        <v>166</v>
      </c>
      <c r="O25" s="93">
        <v>30</v>
      </c>
      <c r="P25" s="104"/>
      <c r="Q25" s="104"/>
      <c r="R25" s="104"/>
      <c r="S25" s="104"/>
      <c r="T25" s="91">
        <f t="shared" si="7"/>
        <v>105</v>
      </c>
      <c r="U25" s="92">
        <f t="shared" si="8"/>
        <v>170.75</v>
      </c>
      <c r="V25" s="90">
        <v>2</v>
      </c>
    </row>
    <row r="26" spans="1:22" ht="15.75">
      <c r="A26" s="103">
        <f t="shared" si="4"/>
        <v>4</v>
      </c>
      <c r="B26" s="29" t="s">
        <v>33</v>
      </c>
      <c r="C26" s="90">
        <f>квалификация!I52</f>
        <v>1105</v>
      </c>
      <c r="D26" s="91">
        <f t="shared" si="5"/>
        <v>2096</v>
      </c>
      <c r="E26" s="92">
        <f t="shared" si="6"/>
        <v>182.36363636363637</v>
      </c>
      <c r="F26" s="93">
        <v>194</v>
      </c>
      <c r="G26" s="94">
        <v>30</v>
      </c>
      <c r="H26" s="93">
        <v>141</v>
      </c>
      <c r="I26" s="93">
        <v>0</v>
      </c>
      <c r="J26" s="93">
        <v>234</v>
      </c>
      <c r="K26" s="93">
        <v>30</v>
      </c>
      <c r="L26" s="93">
        <v>148</v>
      </c>
      <c r="M26" s="95">
        <v>0</v>
      </c>
      <c r="N26" s="95">
        <v>184</v>
      </c>
      <c r="O26" s="95">
        <v>30</v>
      </c>
      <c r="P26" s="105"/>
      <c r="Q26" s="105"/>
      <c r="R26" s="104"/>
      <c r="S26" s="104"/>
      <c r="T26" s="91">
        <f t="shared" si="7"/>
        <v>90</v>
      </c>
      <c r="U26" s="92">
        <f t="shared" si="8"/>
        <v>179.25</v>
      </c>
      <c r="V26" s="90">
        <v>3</v>
      </c>
    </row>
    <row r="27" spans="1:22" ht="15.75">
      <c r="A27" s="103">
        <f t="shared" si="4"/>
        <v>3</v>
      </c>
      <c r="B27" s="42" t="s">
        <v>49</v>
      </c>
      <c r="C27" s="90">
        <f>квалификация!I51</f>
        <v>1167</v>
      </c>
      <c r="D27" s="91">
        <f t="shared" si="5"/>
        <v>2069</v>
      </c>
      <c r="E27" s="92">
        <f t="shared" si="6"/>
        <v>185.36363636363637</v>
      </c>
      <c r="F27" s="93">
        <v>183</v>
      </c>
      <c r="G27" s="93">
        <v>0</v>
      </c>
      <c r="H27" s="93">
        <v>173</v>
      </c>
      <c r="I27" s="93">
        <v>0</v>
      </c>
      <c r="J27" s="93">
        <v>191</v>
      </c>
      <c r="K27" s="93">
        <v>30</v>
      </c>
      <c r="L27" s="93">
        <v>159</v>
      </c>
      <c r="M27" s="93">
        <v>0</v>
      </c>
      <c r="N27" s="93">
        <v>166</v>
      </c>
      <c r="O27" s="93">
        <v>0</v>
      </c>
      <c r="P27" s="104"/>
      <c r="Q27" s="104"/>
      <c r="R27" s="104"/>
      <c r="S27" s="104"/>
      <c r="T27" s="91">
        <f t="shared" si="7"/>
        <v>30</v>
      </c>
      <c r="U27" s="92">
        <f t="shared" si="8"/>
        <v>176.5</v>
      </c>
      <c r="V27" s="90">
        <v>4</v>
      </c>
    </row>
    <row r="28" spans="1:39" ht="15.75">
      <c r="A28" s="103">
        <f t="shared" si="4"/>
        <v>6</v>
      </c>
      <c r="B28" s="29" t="s">
        <v>54</v>
      </c>
      <c r="C28" s="90">
        <f>квалификация!I54</f>
        <v>1063</v>
      </c>
      <c r="D28" s="91">
        <f t="shared" si="5"/>
        <v>1980</v>
      </c>
      <c r="E28" s="92">
        <f t="shared" si="6"/>
        <v>173.1818181818182</v>
      </c>
      <c r="F28" s="93">
        <v>153</v>
      </c>
      <c r="G28" s="93">
        <v>0</v>
      </c>
      <c r="H28" s="93">
        <v>201</v>
      </c>
      <c r="I28" s="93">
        <v>30</v>
      </c>
      <c r="J28" s="93">
        <v>159</v>
      </c>
      <c r="K28" s="93">
        <v>30</v>
      </c>
      <c r="L28" s="93">
        <v>160</v>
      </c>
      <c r="M28" s="93">
        <v>15</v>
      </c>
      <c r="N28" s="93">
        <v>169</v>
      </c>
      <c r="O28" s="93">
        <v>0</v>
      </c>
      <c r="P28" s="104"/>
      <c r="Q28" s="104"/>
      <c r="R28" s="104"/>
      <c r="S28" s="104"/>
      <c r="T28" s="91">
        <f t="shared" si="7"/>
        <v>75</v>
      </c>
      <c r="U28" s="92">
        <f t="shared" si="8"/>
        <v>168.25</v>
      </c>
      <c r="V28" s="90">
        <v>5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7"/>
      <c r="AL28" s="107"/>
      <c r="AM28" s="107"/>
    </row>
    <row r="29" spans="1:22" ht="15.75">
      <c r="A29" s="103">
        <f t="shared" si="4"/>
        <v>5</v>
      </c>
      <c r="B29" s="18" t="s">
        <v>69</v>
      </c>
      <c r="C29" s="90">
        <f>квалификация!I53</f>
        <v>1079</v>
      </c>
      <c r="D29" s="91">
        <f t="shared" si="5"/>
        <v>1934</v>
      </c>
      <c r="E29" s="92">
        <f t="shared" si="6"/>
        <v>167.63636363636363</v>
      </c>
      <c r="F29" s="93">
        <v>135</v>
      </c>
      <c r="G29" s="93">
        <v>0</v>
      </c>
      <c r="H29" s="93">
        <v>189</v>
      </c>
      <c r="I29" s="93">
        <v>30</v>
      </c>
      <c r="J29" s="93">
        <v>118</v>
      </c>
      <c r="K29" s="93">
        <v>0</v>
      </c>
      <c r="L29" s="93">
        <v>155</v>
      </c>
      <c r="M29" s="93">
        <v>30</v>
      </c>
      <c r="N29" s="93">
        <v>168</v>
      </c>
      <c r="O29" s="93">
        <v>30</v>
      </c>
      <c r="P29" s="104"/>
      <c r="Q29" s="104"/>
      <c r="R29" s="104"/>
      <c r="S29" s="104"/>
      <c r="T29" s="91">
        <f t="shared" si="7"/>
        <v>90</v>
      </c>
      <c r="U29" s="92">
        <f t="shared" si="8"/>
        <v>149.25</v>
      </c>
      <c r="V29" s="90">
        <v>6</v>
      </c>
    </row>
    <row r="31" spans="1:5" ht="12.75">
      <c r="A31" s="108"/>
      <c r="E31" t="s">
        <v>29</v>
      </c>
    </row>
    <row r="32" ht="12.75">
      <c r="A32" s="108"/>
    </row>
    <row r="33" ht="12.75">
      <c r="A33" s="108"/>
    </row>
    <row r="34" ht="12.75">
      <c r="A34" s="108"/>
    </row>
    <row r="35" ht="12.75">
      <c r="A35" s="108"/>
    </row>
    <row r="36" ht="12.75">
      <c r="A36" s="108"/>
    </row>
    <row r="37" ht="12.75">
      <c r="A37" s="108"/>
    </row>
    <row r="38" ht="12.75">
      <c r="A38" s="108"/>
    </row>
    <row r="39" ht="12.75">
      <c r="A39" s="108"/>
    </row>
    <row r="40" ht="12.75">
      <c r="A40" s="108"/>
    </row>
    <row r="41" ht="12.75">
      <c r="A41" s="108"/>
    </row>
    <row r="42" ht="12.75">
      <c r="A42" s="108"/>
    </row>
  </sheetData>
  <sheetProtection selectLockedCells="1" selectUnlockedCells="1"/>
  <mergeCells count="11">
    <mergeCell ref="C4:C5"/>
    <mergeCell ref="D4:D5"/>
    <mergeCell ref="V4:V5"/>
    <mergeCell ref="A6:V6"/>
    <mergeCell ref="A23:V23"/>
    <mergeCell ref="E4:E5"/>
    <mergeCell ref="F4:S4"/>
    <mergeCell ref="T4:T5"/>
    <mergeCell ref="U4:U5"/>
    <mergeCell ref="A4:A5"/>
    <mergeCell ref="B4:B5"/>
  </mergeCells>
  <conditionalFormatting sqref="A24:A29 A7:A22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4189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B1:L33"/>
  <sheetViews>
    <sheetView tabSelected="1" zoomScale="70" zoomScaleNormal="70" zoomScalePageLayoutView="0" workbookViewId="0" topLeftCell="A1">
      <selection activeCell="K37" sqref="K37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09"/>
      <c r="C2" s="109"/>
      <c r="D2" s="109"/>
      <c r="E2" s="109" t="s">
        <v>29</v>
      </c>
      <c r="F2" s="110" t="s">
        <v>30</v>
      </c>
      <c r="K2" s="2" t="s">
        <v>1</v>
      </c>
    </row>
    <row r="3" ht="14.25" customHeight="1">
      <c r="K3" s="2" t="s">
        <v>2</v>
      </c>
    </row>
    <row r="4" spans="2:6" ht="18">
      <c r="B4" s="111"/>
      <c r="C4" s="112"/>
      <c r="D4" s="112"/>
      <c r="E4" s="112"/>
      <c r="F4" s="111"/>
    </row>
    <row r="5" spans="2:7" ht="18">
      <c r="B5" s="111"/>
      <c r="C5" s="113"/>
      <c r="D5" s="114"/>
      <c r="E5" s="114"/>
      <c r="F5" s="115"/>
      <c r="G5" s="115"/>
    </row>
    <row r="6" spans="2:7" ht="18">
      <c r="B6" s="116">
        <v>4</v>
      </c>
      <c r="C6" s="117" t="s">
        <v>63</v>
      </c>
      <c r="D6" s="118">
        <v>167</v>
      </c>
      <c r="E6" s="114"/>
      <c r="F6" s="119"/>
      <c r="G6" s="119"/>
    </row>
    <row r="7" spans="2:8" ht="18">
      <c r="B7" s="112"/>
      <c r="C7" s="120"/>
      <c r="D7" s="121"/>
      <c r="E7" s="122"/>
      <c r="F7" s="123"/>
      <c r="G7" s="114"/>
      <c r="H7" s="124"/>
    </row>
    <row r="8" spans="2:8" ht="18">
      <c r="B8" s="112"/>
      <c r="C8" s="124"/>
      <c r="D8" s="125"/>
      <c r="E8" s="114"/>
      <c r="F8" s="117" t="s">
        <v>38</v>
      </c>
      <c r="G8" s="118">
        <v>195</v>
      </c>
      <c r="H8" s="124"/>
    </row>
    <row r="9" spans="2:10" ht="18">
      <c r="B9" s="112"/>
      <c r="C9" s="124"/>
      <c r="D9" s="125"/>
      <c r="E9" s="114"/>
      <c r="F9" s="126"/>
      <c r="G9" s="121"/>
      <c r="H9" s="127"/>
      <c r="I9" s="113"/>
      <c r="J9" s="96"/>
    </row>
    <row r="10" spans="2:12" ht="18">
      <c r="B10" s="112"/>
      <c r="C10" s="113"/>
      <c r="D10" s="128"/>
      <c r="E10" s="115"/>
      <c r="F10" s="129"/>
      <c r="G10" s="115"/>
      <c r="H10" s="124"/>
      <c r="I10" s="117" t="s">
        <v>76</v>
      </c>
      <c r="J10" s="130">
        <v>183</v>
      </c>
      <c r="K10" s="96"/>
      <c r="L10" s="96"/>
    </row>
    <row r="11" spans="2:12" ht="18">
      <c r="B11" s="116">
        <v>3</v>
      </c>
      <c r="C11" s="117" t="s">
        <v>38</v>
      </c>
      <c r="D11" s="115">
        <v>214</v>
      </c>
      <c r="E11" s="131">
        <v>2</v>
      </c>
      <c r="F11" s="129"/>
      <c r="G11" s="115"/>
      <c r="H11" s="124"/>
      <c r="I11" s="132"/>
      <c r="J11" s="133"/>
      <c r="K11" s="96"/>
      <c r="L11" s="96"/>
    </row>
    <row r="12" spans="2:12" ht="18">
      <c r="B12" s="112"/>
      <c r="C12" s="120"/>
      <c r="D12" s="114"/>
      <c r="E12" s="115"/>
      <c r="F12" s="134"/>
      <c r="G12" s="118"/>
      <c r="H12" s="135"/>
      <c r="I12" s="136"/>
      <c r="J12" s="133"/>
      <c r="K12" s="96"/>
      <c r="L12" s="117" t="s">
        <v>76</v>
      </c>
    </row>
    <row r="13" spans="2:12" ht="18">
      <c r="B13" s="112"/>
      <c r="C13" s="112"/>
      <c r="D13" s="137"/>
      <c r="E13" s="137"/>
      <c r="F13" s="117" t="s">
        <v>35</v>
      </c>
      <c r="G13" s="115">
        <v>180</v>
      </c>
      <c r="H13" s="138">
        <v>1</v>
      </c>
      <c r="I13" s="136"/>
      <c r="J13" s="133"/>
      <c r="K13" s="96"/>
      <c r="L13" s="96"/>
    </row>
    <row r="14" spans="4:12" ht="18">
      <c r="D14" s="119"/>
      <c r="E14" s="119"/>
      <c r="F14" s="139"/>
      <c r="G14" s="114"/>
      <c r="H14" s="135"/>
      <c r="I14" s="140"/>
      <c r="J14" s="133"/>
      <c r="K14" s="96"/>
      <c r="L14" s="96"/>
    </row>
    <row r="15" spans="4:12" ht="18">
      <c r="D15" s="119"/>
      <c r="E15" s="119"/>
      <c r="F15" s="119"/>
      <c r="G15" s="119"/>
      <c r="H15" s="112"/>
      <c r="I15" s="117" t="s">
        <v>68</v>
      </c>
      <c r="J15" s="133">
        <v>170</v>
      </c>
      <c r="K15" s="96"/>
      <c r="L15" s="96"/>
    </row>
    <row r="16" spans="4:12" ht="18">
      <c r="D16" s="119"/>
      <c r="E16" s="119"/>
      <c r="F16" s="119"/>
      <c r="G16" s="119"/>
      <c r="I16" s="120"/>
      <c r="J16" s="133"/>
      <c r="K16" s="96"/>
      <c r="L16" s="96"/>
    </row>
    <row r="17" spans="2:12" ht="20.25">
      <c r="B17" s="109"/>
      <c r="C17" s="109"/>
      <c r="D17" s="110"/>
      <c r="E17" s="110" t="s">
        <v>31</v>
      </c>
      <c r="F17" s="110"/>
      <c r="G17" s="119"/>
      <c r="J17" s="133"/>
      <c r="K17" s="96"/>
      <c r="L17" s="96"/>
    </row>
    <row r="18" spans="4:12" ht="15.75">
      <c r="D18" s="119"/>
      <c r="E18" s="119"/>
      <c r="F18" s="119"/>
      <c r="G18" s="119"/>
      <c r="J18" s="133"/>
      <c r="K18" s="96"/>
      <c r="L18" s="96"/>
    </row>
    <row r="19" spans="4:12" ht="15.75">
      <c r="D19" s="119"/>
      <c r="E19" s="119"/>
      <c r="F19" s="119"/>
      <c r="G19" s="119"/>
      <c r="J19" s="133"/>
      <c r="K19" s="96"/>
      <c r="L19" s="96"/>
    </row>
    <row r="20" spans="2:10" ht="18">
      <c r="B20" s="111"/>
      <c r="C20" s="112"/>
      <c r="D20" s="137"/>
      <c r="E20" s="137"/>
      <c r="F20" s="141"/>
      <c r="G20" s="119"/>
      <c r="J20" s="4"/>
    </row>
    <row r="21" spans="2:10" ht="18">
      <c r="B21" s="111"/>
      <c r="C21" s="113"/>
      <c r="D21" s="114"/>
      <c r="E21" s="114"/>
      <c r="F21" s="115"/>
      <c r="G21" s="115"/>
      <c r="J21" s="4"/>
    </row>
    <row r="22" spans="2:10" ht="18">
      <c r="B22" s="116">
        <v>4</v>
      </c>
      <c r="C22" s="117" t="str">
        <f>'раунд робин'!B27</f>
        <v>Шатыгина И.</v>
      </c>
      <c r="D22" s="118">
        <v>144</v>
      </c>
      <c r="E22" s="114"/>
      <c r="F22" s="119"/>
      <c r="G22" s="119"/>
      <c r="H22" s="119"/>
      <c r="I22" s="119"/>
      <c r="J22" s="4"/>
    </row>
    <row r="23" spans="2:10" ht="18">
      <c r="B23" s="112"/>
      <c r="C23" s="126"/>
      <c r="D23" s="121"/>
      <c r="E23" s="122"/>
      <c r="F23" s="123"/>
      <c r="G23" s="114"/>
      <c r="H23" s="114"/>
      <c r="I23" s="119"/>
      <c r="J23" s="4"/>
    </row>
    <row r="24" spans="2:10" ht="18">
      <c r="B24" s="112"/>
      <c r="C24" s="129"/>
      <c r="D24" s="125"/>
      <c r="E24" s="114"/>
      <c r="F24" s="117" t="s">
        <v>33</v>
      </c>
      <c r="G24" s="118">
        <v>206</v>
      </c>
      <c r="H24" s="114"/>
      <c r="I24" s="119"/>
      <c r="J24" s="4"/>
    </row>
    <row r="25" spans="2:10" ht="18">
      <c r="B25" s="112"/>
      <c r="C25" s="129"/>
      <c r="D25" s="125"/>
      <c r="E25" s="114"/>
      <c r="F25" s="126"/>
      <c r="G25" s="121"/>
      <c r="H25" s="122"/>
      <c r="I25" s="123"/>
      <c r="J25" s="133"/>
    </row>
    <row r="26" spans="2:12" ht="18">
      <c r="B26" s="112"/>
      <c r="C26" s="134"/>
      <c r="D26" s="128"/>
      <c r="E26" s="115"/>
      <c r="F26" s="129"/>
      <c r="G26" s="115"/>
      <c r="H26" s="114"/>
      <c r="I26" s="117" t="s">
        <v>33</v>
      </c>
      <c r="J26" s="130">
        <v>222</v>
      </c>
      <c r="K26" s="96"/>
      <c r="L26" s="96"/>
    </row>
    <row r="27" spans="2:12" ht="18">
      <c r="B27" s="116">
        <v>3</v>
      </c>
      <c r="C27" s="117" t="str">
        <f>'раунд робин'!B26</f>
        <v>Вайнман М.</v>
      </c>
      <c r="D27" s="115">
        <v>234</v>
      </c>
      <c r="E27" s="131">
        <v>2</v>
      </c>
      <c r="F27" s="129"/>
      <c r="G27" s="115"/>
      <c r="H27" s="114"/>
      <c r="I27" s="126"/>
      <c r="J27" s="133"/>
      <c r="K27" s="96"/>
      <c r="L27" s="96"/>
    </row>
    <row r="28" spans="2:12" ht="18">
      <c r="B28" s="112"/>
      <c r="C28" s="139"/>
      <c r="D28" s="114"/>
      <c r="E28" s="115"/>
      <c r="F28" s="134"/>
      <c r="G28" s="118"/>
      <c r="H28" s="115"/>
      <c r="I28" s="129"/>
      <c r="J28" s="133"/>
      <c r="K28" s="96"/>
      <c r="L28" s="117" t="s">
        <v>75</v>
      </c>
    </row>
    <row r="29" spans="2:12" ht="18">
      <c r="B29" s="112"/>
      <c r="C29" s="137"/>
      <c r="D29" s="137"/>
      <c r="E29" s="137"/>
      <c r="F29" s="117" t="str">
        <f>'раунд робин'!B25</f>
        <v>Иванова О.</v>
      </c>
      <c r="G29" s="115">
        <v>176</v>
      </c>
      <c r="H29" s="131">
        <v>1</v>
      </c>
      <c r="I29" s="129"/>
      <c r="J29" s="133"/>
      <c r="K29" s="96"/>
      <c r="L29" s="96"/>
    </row>
    <row r="30" spans="3:12" ht="18">
      <c r="C30" s="119"/>
      <c r="D30" s="119"/>
      <c r="E30" s="119"/>
      <c r="F30" s="139"/>
      <c r="G30" s="114"/>
      <c r="H30" s="115"/>
      <c r="I30" s="134"/>
      <c r="J30" s="133"/>
      <c r="K30" s="96"/>
      <c r="L30" s="96"/>
    </row>
    <row r="31" spans="3:12" ht="18">
      <c r="C31" s="119"/>
      <c r="D31" s="119"/>
      <c r="E31" s="119"/>
      <c r="F31" s="119"/>
      <c r="G31" s="119"/>
      <c r="H31" s="137"/>
      <c r="I31" s="117" t="str">
        <f>'раунд робин'!B24</f>
        <v>Ульянова А.</v>
      </c>
      <c r="J31" s="133">
        <v>198</v>
      </c>
      <c r="K31" s="96"/>
      <c r="L31" s="96"/>
    </row>
    <row r="32" spans="9:12" ht="15.75">
      <c r="I32" s="132"/>
      <c r="J32" s="133"/>
      <c r="K32" s="96"/>
      <c r="L32" s="96"/>
    </row>
    <row r="33" spans="7:9" ht="12.75">
      <c r="G33" s="96"/>
      <c r="H33" s="96"/>
      <c r="I33" s="96"/>
    </row>
  </sheetData>
  <sheetProtection selectLockedCells="1" selectUnlockedCells="1"/>
  <conditionalFormatting sqref="C6 C11 F8">
    <cfRule type="expression" priority="1" dxfId="0" stopIfTrue="1">
      <formula>(D9&gt;0)</formula>
    </cfRule>
  </conditionalFormatting>
  <conditionalFormatting sqref="C22 C27 F24 I26 L28">
    <cfRule type="expression" priority="2" dxfId="0" stopIfTrue="1">
      <formula>(C15&gt;0)</formula>
    </cfRule>
  </conditionalFormatting>
  <conditionalFormatting sqref="I31">
    <cfRule type="expression" priority="3" dxfId="0" stopIfTrue="1">
      <formula>(I25&gt;0)</formula>
    </cfRule>
  </conditionalFormatting>
  <conditionalFormatting sqref="F13 I10 I15 L12">
    <cfRule type="expression" priority="4" dxfId="0" stopIfTrue="1">
      <formula>(F65534&gt;0)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484638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created xsi:type="dcterms:W3CDTF">2011-11-16T16:59:47Z</dcterms:created>
  <dcterms:modified xsi:type="dcterms:W3CDTF">2011-11-16T17:18:47Z</dcterms:modified>
  <cp:category/>
  <cp:version/>
  <cp:contentType/>
  <cp:contentStatus/>
</cp:coreProperties>
</file>